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mestokosice.sharepoint.com/sites/MMK-NDI000026/Zdielane dokumenty/General/PROJEKTY RE ENERGIE/MK-A-2025-22734 - Obstaranie EE, proces VO/05  Podklady pre VO Final, 26.11.2025/"/>
    </mc:Choice>
  </mc:AlternateContent>
  <xr:revisionPtr revIDLastSave="274" documentId="8_{EC8A9069-A0FC-48F2-9F73-89F6F828D821}" xr6:coauthVersionLast="47" xr6:coauthVersionMax="47" xr10:uidLastSave="{F8526D06-EDD8-4FAD-AA34-9F7F93FBC698}"/>
  <bookViews>
    <workbookView xWindow="-120" yWindow="-120" windowWidth="29040" windowHeight="15720" xr2:uid="{00000000-000D-0000-FFFF-FFFF00000000}"/>
  </bookViews>
  <sheets>
    <sheet name="Ponuka dodávateľa" sheetId="1" r:id="rId1"/>
    <sheet name="Pokyny_pre_uchádzača" sheetId="2" r:id="rId2"/>
    <sheet name="Zoznam odberných miest" sheetId="3" r:id="rId3"/>
    <sheet name="Zoznamy" sheetId="4" state="hidden" r:id="rId4"/>
    <sheet name="Pokyny pre uchádzača" sheetId="5" state="hidden" r:id="rId5"/>
    <sheet name="Metodika výpočtu" sheetId="6" state="hidden" r:id="rId6"/>
  </sheets>
  <definedNames>
    <definedName name="_xlnm._FilterDatabase" localSheetId="2" hidden="1">'Zoznam odberných miest'!$A$1:$T$398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1" l="1"/>
  <c r="E24" i="1" s="1"/>
  <c r="D22" i="1"/>
  <c r="E23" i="1"/>
  <c r="F23" i="1" s="1"/>
  <c r="D23" i="1"/>
  <c r="B3" i="1"/>
  <c r="B4" i="1"/>
  <c r="B5" i="1"/>
  <c r="F22" i="1" l="1"/>
  <c r="C4" i="1"/>
  <c r="O362" i="3"/>
  <c r="J362" i="3"/>
  <c r="O69" i="3"/>
  <c r="M69" i="3"/>
  <c r="K69" i="3"/>
  <c r="L69" i="3" l="1"/>
  <c r="N69" i="3" s="1"/>
  <c r="L12" i="3"/>
  <c r="D4" i="1"/>
  <c r="O401" i="3"/>
  <c r="O400" i="3"/>
  <c r="O399" i="3"/>
  <c r="O398" i="3"/>
  <c r="O397" i="3"/>
  <c r="O396" i="3"/>
  <c r="O395" i="3"/>
  <c r="O394" i="3"/>
  <c r="O393" i="3"/>
  <c r="O392" i="3"/>
  <c r="O391" i="3"/>
  <c r="O390" i="3"/>
  <c r="O389" i="3"/>
  <c r="O388" i="3"/>
  <c r="O387" i="3"/>
  <c r="O386" i="3"/>
  <c r="O385" i="3"/>
  <c r="O384" i="3"/>
  <c r="O383" i="3"/>
  <c r="O382" i="3"/>
  <c r="O381" i="3"/>
  <c r="O380" i="3"/>
  <c r="O379" i="3"/>
  <c r="O378" i="3"/>
  <c r="O377" i="3"/>
  <c r="O376" i="3"/>
  <c r="O375" i="3"/>
  <c r="O374" i="3"/>
  <c r="O373" i="3"/>
  <c r="O372" i="3"/>
  <c r="O371" i="3"/>
  <c r="O370" i="3"/>
  <c r="O369" i="3"/>
  <c r="O368" i="3"/>
  <c r="O367" i="3"/>
  <c r="O366" i="3"/>
  <c r="O365" i="3"/>
  <c r="O364" i="3"/>
  <c r="O363" i="3"/>
  <c r="O361" i="3"/>
  <c r="O360" i="3"/>
  <c r="O359" i="3"/>
  <c r="O358" i="3"/>
  <c r="O357" i="3"/>
  <c r="O356" i="3"/>
  <c r="O355" i="3"/>
  <c r="O354" i="3"/>
  <c r="O353" i="3"/>
  <c r="O352" i="3"/>
  <c r="O351" i="3"/>
  <c r="O350" i="3"/>
  <c r="O349" i="3"/>
  <c r="O348" i="3"/>
  <c r="O347" i="3"/>
  <c r="O346" i="3"/>
  <c r="O345" i="3"/>
  <c r="O344" i="3"/>
  <c r="O343" i="3"/>
  <c r="O342" i="3"/>
  <c r="O341" i="3"/>
  <c r="O340" i="3"/>
  <c r="O339" i="3"/>
  <c r="O338" i="3"/>
  <c r="O337" i="3"/>
  <c r="O336" i="3"/>
  <c r="O335" i="3"/>
  <c r="O334" i="3"/>
  <c r="O333" i="3"/>
  <c r="O332" i="3"/>
  <c r="O331" i="3"/>
  <c r="O330" i="3"/>
  <c r="O329" i="3"/>
  <c r="O328" i="3"/>
  <c r="O327" i="3"/>
  <c r="O326" i="3"/>
  <c r="O325" i="3"/>
  <c r="O324" i="3"/>
  <c r="O323" i="3"/>
  <c r="O322" i="3"/>
  <c r="O321" i="3"/>
  <c r="O320" i="3"/>
  <c r="O319" i="3"/>
  <c r="O318" i="3"/>
  <c r="O317" i="3"/>
  <c r="O316" i="3"/>
  <c r="O315" i="3"/>
  <c r="O314" i="3"/>
  <c r="O313" i="3"/>
  <c r="O312" i="3"/>
  <c r="O311" i="3"/>
  <c r="O310" i="3"/>
  <c r="O309" i="3"/>
  <c r="O308" i="3"/>
  <c r="O307" i="3"/>
  <c r="O306" i="3"/>
  <c r="O305" i="3"/>
  <c r="O304" i="3"/>
  <c r="O303" i="3"/>
  <c r="O302" i="3"/>
  <c r="O301" i="3"/>
  <c r="O300" i="3"/>
  <c r="O299" i="3"/>
  <c r="O298" i="3"/>
  <c r="O297" i="3"/>
  <c r="O296" i="3"/>
  <c r="O295" i="3"/>
  <c r="O294" i="3"/>
  <c r="O293" i="3"/>
  <c r="O292" i="3"/>
  <c r="O291" i="3"/>
  <c r="O290" i="3"/>
  <c r="O289" i="3"/>
  <c r="O288" i="3"/>
  <c r="O287" i="3"/>
  <c r="O286" i="3"/>
  <c r="O285" i="3"/>
  <c r="O284" i="3"/>
  <c r="O283" i="3"/>
  <c r="O282" i="3"/>
  <c r="O281" i="3"/>
  <c r="O280" i="3"/>
  <c r="O279" i="3"/>
  <c r="O278" i="3"/>
  <c r="O277" i="3"/>
  <c r="O276" i="3"/>
  <c r="O275" i="3"/>
  <c r="O274" i="3"/>
  <c r="O273" i="3"/>
  <c r="O272" i="3"/>
  <c r="O271" i="3"/>
  <c r="O270" i="3"/>
  <c r="O269" i="3"/>
  <c r="O268" i="3"/>
  <c r="O267" i="3"/>
  <c r="O266" i="3"/>
  <c r="O265" i="3"/>
  <c r="O264" i="3"/>
  <c r="O263" i="3"/>
  <c r="O262" i="3"/>
  <c r="O261" i="3"/>
  <c r="O260" i="3"/>
  <c r="O259" i="3"/>
  <c r="O258" i="3"/>
  <c r="O257" i="3"/>
  <c r="O256" i="3"/>
  <c r="O255" i="3"/>
  <c r="O254" i="3"/>
  <c r="O253" i="3"/>
  <c r="O252" i="3"/>
  <c r="O251" i="3"/>
  <c r="O250" i="3"/>
  <c r="O249" i="3"/>
  <c r="O248" i="3"/>
  <c r="O247" i="3"/>
  <c r="O246" i="3"/>
  <c r="O245" i="3"/>
  <c r="O244" i="3"/>
  <c r="O243" i="3"/>
  <c r="O242" i="3"/>
  <c r="O241" i="3"/>
  <c r="O240" i="3"/>
  <c r="O239" i="3"/>
  <c r="O238" i="3"/>
  <c r="O237" i="3"/>
  <c r="O236" i="3"/>
  <c r="O235" i="3"/>
  <c r="O234" i="3"/>
  <c r="O233" i="3"/>
  <c r="O232" i="3"/>
  <c r="O231" i="3"/>
  <c r="O230" i="3"/>
  <c r="O229" i="3"/>
  <c r="O228" i="3"/>
  <c r="O227" i="3"/>
  <c r="O226" i="3"/>
  <c r="O225" i="3"/>
  <c r="O224" i="3"/>
  <c r="O223" i="3"/>
  <c r="O222" i="3"/>
  <c r="O221" i="3"/>
  <c r="O220" i="3"/>
  <c r="O219" i="3"/>
  <c r="O218" i="3"/>
  <c r="O217" i="3"/>
  <c r="O216" i="3"/>
  <c r="O215" i="3"/>
  <c r="O214" i="3"/>
  <c r="O213" i="3"/>
  <c r="O212" i="3"/>
  <c r="O211" i="3"/>
  <c r="O210" i="3"/>
  <c r="O209" i="3"/>
  <c r="O208" i="3"/>
  <c r="O207" i="3"/>
  <c r="O206" i="3"/>
  <c r="O205" i="3"/>
  <c r="O204" i="3"/>
  <c r="O203" i="3"/>
  <c r="O202" i="3"/>
  <c r="O201" i="3"/>
  <c r="O200" i="3"/>
  <c r="O199" i="3"/>
  <c r="O198" i="3"/>
  <c r="O197" i="3"/>
  <c r="O196" i="3"/>
  <c r="O195" i="3"/>
  <c r="O194" i="3"/>
  <c r="O193" i="3"/>
  <c r="O192" i="3"/>
  <c r="O191" i="3"/>
  <c r="O190" i="3"/>
  <c r="O189" i="3"/>
  <c r="O188" i="3"/>
  <c r="O187" i="3"/>
  <c r="O186" i="3"/>
  <c r="O185" i="3"/>
  <c r="O184" i="3"/>
  <c r="O183" i="3"/>
  <c r="O182" i="3"/>
  <c r="O181" i="3"/>
  <c r="O180" i="3"/>
  <c r="O179" i="3"/>
  <c r="O178" i="3"/>
  <c r="O177" i="3"/>
  <c r="O176" i="3"/>
  <c r="O175" i="3"/>
  <c r="O174" i="3"/>
  <c r="O173" i="3"/>
  <c r="O172" i="3"/>
  <c r="O171" i="3"/>
  <c r="O170" i="3"/>
  <c r="O169" i="3"/>
  <c r="O168" i="3"/>
  <c r="O167" i="3"/>
  <c r="O166" i="3"/>
  <c r="O165" i="3"/>
  <c r="O164" i="3"/>
  <c r="O163" i="3"/>
  <c r="O162" i="3"/>
  <c r="O161" i="3"/>
  <c r="O160" i="3"/>
  <c r="O159" i="3"/>
  <c r="O158" i="3"/>
  <c r="O157" i="3"/>
  <c r="O156" i="3"/>
  <c r="O155" i="3"/>
  <c r="O154" i="3"/>
  <c r="O153" i="3"/>
  <c r="O152" i="3"/>
  <c r="O151" i="3"/>
  <c r="O150" i="3"/>
  <c r="O149" i="3"/>
  <c r="O148" i="3"/>
  <c r="O147" i="3"/>
  <c r="O146" i="3"/>
  <c r="O145" i="3"/>
  <c r="O144" i="3"/>
  <c r="O143" i="3"/>
  <c r="O142" i="3"/>
  <c r="O141" i="3"/>
  <c r="O140" i="3"/>
  <c r="O139" i="3"/>
  <c r="O138" i="3"/>
  <c r="O137" i="3"/>
  <c r="O136" i="3"/>
  <c r="O135" i="3"/>
  <c r="O134" i="3"/>
  <c r="O133" i="3"/>
  <c r="O132" i="3"/>
  <c r="O131" i="3"/>
  <c r="O130" i="3"/>
  <c r="O129" i="3"/>
  <c r="O128" i="3"/>
  <c r="O127" i="3"/>
  <c r="O126" i="3"/>
  <c r="O125" i="3"/>
  <c r="O124" i="3"/>
  <c r="O123" i="3"/>
  <c r="O122" i="3"/>
  <c r="O121" i="3"/>
  <c r="O120" i="3"/>
  <c r="O119" i="3"/>
  <c r="O118" i="3"/>
  <c r="O117" i="3"/>
  <c r="O116" i="3"/>
  <c r="O115" i="3"/>
  <c r="O114" i="3"/>
  <c r="O113" i="3"/>
  <c r="O112" i="3"/>
  <c r="O111" i="3"/>
  <c r="O110" i="3"/>
  <c r="O109" i="3"/>
  <c r="O108" i="3"/>
  <c r="O107" i="3"/>
  <c r="O106" i="3"/>
  <c r="O105" i="3"/>
  <c r="O104" i="3"/>
  <c r="O103" i="3"/>
  <c r="O102" i="3"/>
  <c r="O101" i="3"/>
  <c r="O100" i="3"/>
  <c r="O99" i="3"/>
  <c r="O98" i="3"/>
  <c r="O97" i="3"/>
  <c r="O96" i="3"/>
  <c r="O95" i="3"/>
  <c r="O94" i="3"/>
  <c r="O93" i="3"/>
  <c r="O92" i="3"/>
  <c r="O91" i="3"/>
  <c r="O90" i="3"/>
  <c r="O89" i="3"/>
  <c r="O88" i="3"/>
  <c r="O87" i="3"/>
  <c r="O86" i="3"/>
  <c r="O85" i="3"/>
  <c r="O84" i="3"/>
  <c r="O83" i="3"/>
  <c r="O82" i="3"/>
  <c r="O81" i="3"/>
  <c r="O80" i="3"/>
  <c r="O79" i="3"/>
  <c r="O78" i="3"/>
  <c r="O77" i="3"/>
  <c r="O76" i="3"/>
  <c r="O75" i="3"/>
  <c r="O74" i="3"/>
  <c r="O73" i="3"/>
  <c r="O72" i="3"/>
  <c r="O71" i="3"/>
  <c r="O70" i="3"/>
  <c r="O68" i="3"/>
  <c r="O67" i="3"/>
  <c r="O66" i="3"/>
  <c r="O65" i="3"/>
  <c r="O64" i="3"/>
  <c r="O63" i="3"/>
  <c r="O62" i="3"/>
  <c r="O61" i="3"/>
  <c r="O60" i="3"/>
  <c r="O59" i="3"/>
  <c r="O58" i="3"/>
  <c r="O57" i="3"/>
  <c r="O56" i="3"/>
  <c r="O55" i="3"/>
  <c r="O54" i="3"/>
  <c r="O53" i="3"/>
  <c r="O52" i="3"/>
  <c r="O51" i="3"/>
  <c r="O50" i="3"/>
  <c r="O49" i="3"/>
  <c r="O48" i="3"/>
  <c r="O47" i="3"/>
  <c r="O46" i="3"/>
  <c r="O45" i="3"/>
  <c r="O44" i="3"/>
  <c r="O43" i="3"/>
  <c r="O42" i="3"/>
  <c r="O41" i="3"/>
  <c r="O40" i="3"/>
  <c r="O39" i="3"/>
  <c r="O38" i="3"/>
  <c r="O37" i="3"/>
  <c r="O36" i="3"/>
  <c r="O35" i="3"/>
  <c r="O34" i="3"/>
  <c r="O33" i="3"/>
  <c r="O32" i="3"/>
  <c r="O31" i="3"/>
  <c r="O30" i="3"/>
  <c r="O29" i="3"/>
  <c r="O28" i="3"/>
  <c r="O27" i="3"/>
  <c r="O26" i="3"/>
  <c r="O25" i="3"/>
  <c r="O24" i="3"/>
  <c r="O23" i="3"/>
  <c r="O22" i="3"/>
  <c r="O21" i="3"/>
  <c r="O20" i="3"/>
  <c r="O19" i="3"/>
  <c r="O18" i="3"/>
  <c r="O17" i="3"/>
  <c r="O16" i="3"/>
  <c r="O15" i="3"/>
  <c r="O14" i="3"/>
  <c r="O13" i="3"/>
  <c r="O12" i="3"/>
  <c r="O11" i="3"/>
  <c r="O10" i="3"/>
  <c r="O9" i="3"/>
  <c r="O8" i="3"/>
  <c r="O7" i="3"/>
  <c r="O6" i="3"/>
  <c r="O5" i="3"/>
  <c r="O4" i="3"/>
  <c r="O3" i="3"/>
  <c r="O2" i="3"/>
  <c r="K3" i="3"/>
  <c r="K4" i="3"/>
  <c r="K5" i="3"/>
  <c r="K6" i="3"/>
  <c r="K7" i="3"/>
  <c r="K8" i="3"/>
  <c r="K9" i="3"/>
  <c r="K10" i="3"/>
  <c r="K11" i="3"/>
  <c r="K12" i="3"/>
  <c r="K13" i="3"/>
  <c r="K14" i="3"/>
  <c r="K15" i="3"/>
  <c r="K16" i="3"/>
  <c r="K17" i="3"/>
  <c r="K18" i="3"/>
  <c r="K19" i="3"/>
  <c r="K20" i="3"/>
  <c r="K21" i="3"/>
  <c r="K22" i="3"/>
  <c r="K23" i="3"/>
  <c r="K24" i="3"/>
  <c r="K25" i="3"/>
  <c r="K26" i="3"/>
  <c r="K27" i="3"/>
  <c r="K28" i="3"/>
  <c r="K29" i="3"/>
  <c r="K30" i="3"/>
  <c r="K31" i="3"/>
  <c r="K32" i="3"/>
  <c r="K33" i="3"/>
  <c r="K34" i="3"/>
  <c r="K35" i="3"/>
  <c r="K36" i="3"/>
  <c r="K37" i="3"/>
  <c r="K38" i="3"/>
  <c r="K39" i="3"/>
  <c r="K40" i="3"/>
  <c r="K41" i="3"/>
  <c r="K42" i="3"/>
  <c r="K43" i="3"/>
  <c r="K44" i="3"/>
  <c r="K45" i="3"/>
  <c r="K46" i="3"/>
  <c r="K47" i="3"/>
  <c r="K48" i="3"/>
  <c r="K49" i="3"/>
  <c r="K50" i="3"/>
  <c r="K51" i="3"/>
  <c r="K52" i="3"/>
  <c r="K53" i="3"/>
  <c r="K54" i="3"/>
  <c r="K55" i="3"/>
  <c r="K56" i="3"/>
  <c r="K57" i="3"/>
  <c r="K58" i="3"/>
  <c r="K59" i="3"/>
  <c r="K60" i="3"/>
  <c r="K61" i="3"/>
  <c r="K62" i="3"/>
  <c r="K63" i="3"/>
  <c r="K64" i="3"/>
  <c r="K65" i="3"/>
  <c r="K66" i="3"/>
  <c r="K67" i="3"/>
  <c r="K68" i="3"/>
  <c r="K70" i="3"/>
  <c r="K71" i="3"/>
  <c r="K72" i="3"/>
  <c r="K73" i="3"/>
  <c r="K74" i="3"/>
  <c r="K75" i="3"/>
  <c r="K76" i="3"/>
  <c r="K77" i="3"/>
  <c r="K78" i="3"/>
  <c r="K79" i="3"/>
  <c r="K80" i="3"/>
  <c r="K81" i="3"/>
  <c r="K82" i="3"/>
  <c r="K83" i="3"/>
  <c r="K84" i="3"/>
  <c r="K85" i="3"/>
  <c r="K86" i="3"/>
  <c r="K87" i="3"/>
  <c r="K88" i="3"/>
  <c r="K89" i="3"/>
  <c r="K90" i="3"/>
  <c r="K91" i="3"/>
  <c r="K92" i="3"/>
  <c r="K93" i="3"/>
  <c r="K94" i="3"/>
  <c r="K95" i="3"/>
  <c r="K96" i="3"/>
  <c r="K97" i="3"/>
  <c r="K98" i="3"/>
  <c r="K99" i="3"/>
  <c r="K100" i="3"/>
  <c r="K101" i="3"/>
  <c r="K102" i="3"/>
  <c r="K103" i="3"/>
  <c r="K104" i="3"/>
  <c r="K105" i="3"/>
  <c r="K106" i="3"/>
  <c r="K107" i="3"/>
  <c r="K108" i="3"/>
  <c r="K109" i="3"/>
  <c r="K110" i="3"/>
  <c r="K111" i="3"/>
  <c r="K112" i="3"/>
  <c r="K113" i="3"/>
  <c r="K114" i="3"/>
  <c r="K115" i="3"/>
  <c r="K116" i="3"/>
  <c r="K117" i="3"/>
  <c r="K118" i="3"/>
  <c r="K119" i="3"/>
  <c r="K120" i="3"/>
  <c r="K121" i="3"/>
  <c r="K122" i="3"/>
  <c r="K123" i="3"/>
  <c r="K124" i="3"/>
  <c r="K125" i="3"/>
  <c r="K126" i="3"/>
  <c r="K127" i="3"/>
  <c r="K128" i="3"/>
  <c r="K129" i="3"/>
  <c r="K130" i="3"/>
  <c r="K131" i="3"/>
  <c r="K132" i="3"/>
  <c r="K133" i="3"/>
  <c r="K134" i="3"/>
  <c r="K135" i="3"/>
  <c r="K136" i="3"/>
  <c r="K137" i="3"/>
  <c r="K138" i="3"/>
  <c r="K139" i="3"/>
  <c r="K140" i="3"/>
  <c r="K141" i="3"/>
  <c r="K142" i="3"/>
  <c r="K143" i="3"/>
  <c r="K144" i="3"/>
  <c r="K145" i="3"/>
  <c r="K146" i="3"/>
  <c r="K147" i="3"/>
  <c r="K148" i="3"/>
  <c r="K149" i="3"/>
  <c r="K150" i="3"/>
  <c r="K151" i="3"/>
  <c r="K152" i="3"/>
  <c r="K153" i="3"/>
  <c r="K154" i="3"/>
  <c r="K155" i="3"/>
  <c r="K156" i="3"/>
  <c r="K157" i="3"/>
  <c r="K158" i="3"/>
  <c r="K159" i="3"/>
  <c r="K160" i="3"/>
  <c r="K161" i="3"/>
  <c r="K162" i="3"/>
  <c r="K163" i="3"/>
  <c r="K164" i="3"/>
  <c r="K165" i="3"/>
  <c r="K166" i="3"/>
  <c r="K167" i="3"/>
  <c r="K168" i="3"/>
  <c r="K169" i="3"/>
  <c r="K170" i="3"/>
  <c r="K171" i="3"/>
  <c r="K172" i="3"/>
  <c r="K173" i="3"/>
  <c r="K174" i="3"/>
  <c r="K175" i="3"/>
  <c r="K176" i="3"/>
  <c r="K177" i="3"/>
  <c r="K178" i="3"/>
  <c r="K179" i="3"/>
  <c r="K180" i="3"/>
  <c r="K181" i="3"/>
  <c r="K182" i="3"/>
  <c r="K183" i="3"/>
  <c r="K184" i="3"/>
  <c r="K185" i="3"/>
  <c r="K186" i="3"/>
  <c r="K187" i="3"/>
  <c r="K188" i="3"/>
  <c r="K189" i="3"/>
  <c r="K190" i="3"/>
  <c r="K191" i="3"/>
  <c r="K192" i="3"/>
  <c r="K193" i="3"/>
  <c r="K194" i="3"/>
  <c r="K195" i="3"/>
  <c r="K196" i="3"/>
  <c r="K197" i="3"/>
  <c r="K198" i="3"/>
  <c r="K199" i="3"/>
  <c r="K200" i="3"/>
  <c r="K201" i="3"/>
  <c r="K202" i="3"/>
  <c r="K203" i="3"/>
  <c r="K204" i="3"/>
  <c r="K205" i="3"/>
  <c r="K206" i="3"/>
  <c r="K207" i="3"/>
  <c r="K208" i="3"/>
  <c r="K209" i="3"/>
  <c r="K210" i="3"/>
  <c r="K211" i="3"/>
  <c r="K212" i="3"/>
  <c r="K213" i="3"/>
  <c r="K214" i="3"/>
  <c r="K215" i="3"/>
  <c r="K216" i="3"/>
  <c r="K217" i="3"/>
  <c r="K218" i="3"/>
  <c r="K219" i="3"/>
  <c r="K220" i="3"/>
  <c r="K221" i="3"/>
  <c r="K222" i="3"/>
  <c r="K223" i="3"/>
  <c r="K224" i="3"/>
  <c r="K225" i="3"/>
  <c r="K226" i="3"/>
  <c r="K227" i="3"/>
  <c r="K228" i="3"/>
  <c r="K229" i="3"/>
  <c r="K230" i="3"/>
  <c r="K231" i="3"/>
  <c r="K232" i="3"/>
  <c r="K233" i="3"/>
  <c r="K234" i="3"/>
  <c r="K235" i="3"/>
  <c r="K236" i="3"/>
  <c r="K237" i="3"/>
  <c r="K238" i="3"/>
  <c r="K239" i="3"/>
  <c r="K240" i="3"/>
  <c r="K241" i="3"/>
  <c r="K242" i="3"/>
  <c r="K243" i="3"/>
  <c r="K244" i="3"/>
  <c r="K245" i="3"/>
  <c r="K246" i="3"/>
  <c r="K247" i="3"/>
  <c r="K248" i="3"/>
  <c r="K249" i="3"/>
  <c r="K250" i="3"/>
  <c r="K251" i="3"/>
  <c r="K252" i="3"/>
  <c r="K253" i="3"/>
  <c r="K254" i="3"/>
  <c r="K255" i="3"/>
  <c r="K256" i="3"/>
  <c r="K257" i="3"/>
  <c r="K258" i="3"/>
  <c r="K259" i="3"/>
  <c r="K260" i="3"/>
  <c r="K261" i="3"/>
  <c r="K262" i="3"/>
  <c r="K263" i="3"/>
  <c r="K264" i="3"/>
  <c r="K265" i="3"/>
  <c r="K266" i="3"/>
  <c r="K267" i="3"/>
  <c r="K268" i="3"/>
  <c r="K269" i="3"/>
  <c r="K270" i="3"/>
  <c r="K271" i="3"/>
  <c r="K272" i="3"/>
  <c r="K273" i="3"/>
  <c r="K274" i="3"/>
  <c r="K275" i="3"/>
  <c r="K276" i="3"/>
  <c r="K277" i="3"/>
  <c r="K278" i="3"/>
  <c r="K279" i="3"/>
  <c r="K280" i="3"/>
  <c r="K281" i="3"/>
  <c r="K282" i="3"/>
  <c r="K283" i="3"/>
  <c r="K284" i="3"/>
  <c r="K285" i="3"/>
  <c r="K286" i="3"/>
  <c r="K287" i="3"/>
  <c r="K288" i="3"/>
  <c r="K289" i="3"/>
  <c r="K290" i="3"/>
  <c r="K291" i="3"/>
  <c r="K292" i="3"/>
  <c r="K293" i="3"/>
  <c r="K294" i="3"/>
  <c r="K295" i="3"/>
  <c r="K296" i="3"/>
  <c r="K297" i="3"/>
  <c r="K298" i="3"/>
  <c r="K299" i="3"/>
  <c r="K300" i="3"/>
  <c r="K301" i="3"/>
  <c r="K302" i="3"/>
  <c r="K303" i="3"/>
  <c r="K304" i="3"/>
  <c r="K305" i="3"/>
  <c r="K306" i="3"/>
  <c r="K307" i="3"/>
  <c r="K308" i="3"/>
  <c r="K309" i="3"/>
  <c r="K310" i="3"/>
  <c r="K311" i="3"/>
  <c r="K312" i="3"/>
  <c r="K313" i="3"/>
  <c r="K314" i="3"/>
  <c r="K315" i="3"/>
  <c r="K316" i="3"/>
  <c r="K317" i="3"/>
  <c r="K318" i="3"/>
  <c r="K319" i="3"/>
  <c r="K320" i="3"/>
  <c r="K321" i="3"/>
  <c r="K322" i="3"/>
  <c r="K323" i="3"/>
  <c r="K324" i="3"/>
  <c r="K325" i="3"/>
  <c r="K326" i="3"/>
  <c r="K327" i="3"/>
  <c r="K328" i="3"/>
  <c r="K329" i="3"/>
  <c r="K330" i="3"/>
  <c r="K331" i="3"/>
  <c r="K332" i="3"/>
  <c r="K333" i="3"/>
  <c r="K334" i="3"/>
  <c r="K335" i="3"/>
  <c r="K336" i="3"/>
  <c r="K337" i="3"/>
  <c r="K338" i="3"/>
  <c r="K339" i="3"/>
  <c r="K340" i="3"/>
  <c r="K341" i="3"/>
  <c r="K342" i="3"/>
  <c r="K343" i="3"/>
  <c r="K344" i="3"/>
  <c r="K345" i="3"/>
  <c r="K346" i="3"/>
  <c r="K347" i="3"/>
  <c r="K348" i="3"/>
  <c r="K349" i="3"/>
  <c r="K350" i="3"/>
  <c r="K351" i="3"/>
  <c r="K352" i="3"/>
  <c r="K353" i="3"/>
  <c r="K354" i="3"/>
  <c r="K355" i="3"/>
  <c r="K356" i="3"/>
  <c r="K357" i="3"/>
  <c r="K358" i="3"/>
  <c r="K359" i="3"/>
  <c r="K360" i="3"/>
  <c r="K361" i="3"/>
  <c r="K362" i="3"/>
  <c r="M3" i="3"/>
  <c r="M4" i="3"/>
  <c r="M5" i="3"/>
  <c r="M6" i="3"/>
  <c r="M7" i="3"/>
  <c r="M8" i="3"/>
  <c r="M9" i="3"/>
  <c r="M10" i="3"/>
  <c r="M11" i="3"/>
  <c r="M12" i="3"/>
  <c r="M13" i="3"/>
  <c r="M14" i="3"/>
  <c r="M15" i="3"/>
  <c r="M16" i="3"/>
  <c r="M17" i="3"/>
  <c r="M18" i="3"/>
  <c r="M19" i="3"/>
  <c r="M20" i="3"/>
  <c r="M21" i="3"/>
  <c r="M22" i="3"/>
  <c r="M23" i="3"/>
  <c r="M24" i="3"/>
  <c r="M25" i="3"/>
  <c r="M26" i="3"/>
  <c r="M27" i="3"/>
  <c r="M28" i="3"/>
  <c r="M29" i="3"/>
  <c r="M30" i="3"/>
  <c r="M31" i="3"/>
  <c r="M32" i="3"/>
  <c r="M33" i="3"/>
  <c r="M34" i="3"/>
  <c r="M35" i="3"/>
  <c r="M36" i="3"/>
  <c r="M37" i="3"/>
  <c r="M38" i="3"/>
  <c r="M39" i="3"/>
  <c r="M40" i="3"/>
  <c r="M41" i="3"/>
  <c r="M42" i="3"/>
  <c r="M43" i="3"/>
  <c r="M44" i="3"/>
  <c r="M45" i="3"/>
  <c r="M46" i="3"/>
  <c r="M47" i="3"/>
  <c r="M48" i="3"/>
  <c r="M49" i="3"/>
  <c r="M50" i="3"/>
  <c r="M51" i="3"/>
  <c r="M52" i="3"/>
  <c r="M53" i="3"/>
  <c r="M54" i="3"/>
  <c r="M55" i="3"/>
  <c r="M56" i="3"/>
  <c r="M57" i="3"/>
  <c r="M58" i="3"/>
  <c r="M59" i="3"/>
  <c r="M60" i="3"/>
  <c r="M61" i="3"/>
  <c r="M62" i="3"/>
  <c r="M63" i="3"/>
  <c r="M64" i="3"/>
  <c r="M65" i="3"/>
  <c r="M66" i="3"/>
  <c r="M67" i="3"/>
  <c r="M68" i="3"/>
  <c r="M70" i="3"/>
  <c r="M71" i="3"/>
  <c r="M72" i="3"/>
  <c r="M73" i="3"/>
  <c r="M74" i="3"/>
  <c r="M75" i="3"/>
  <c r="M76" i="3"/>
  <c r="M77" i="3"/>
  <c r="M78" i="3"/>
  <c r="M79" i="3"/>
  <c r="M80" i="3"/>
  <c r="M81" i="3"/>
  <c r="M82" i="3"/>
  <c r="M83" i="3"/>
  <c r="M84" i="3"/>
  <c r="M85" i="3"/>
  <c r="M86" i="3"/>
  <c r="M87" i="3"/>
  <c r="M88" i="3"/>
  <c r="M89" i="3"/>
  <c r="M90" i="3"/>
  <c r="M91" i="3"/>
  <c r="M92" i="3"/>
  <c r="M93" i="3"/>
  <c r="M94" i="3"/>
  <c r="M95" i="3"/>
  <c r="M96" i="3"/>
  <c r="M97" i="3"/>
  <c r="M98" i="3"/>
  <c r="M99" i="3"/>
  <c r="M100" i="3"/>
  <c r="M101" i="3"/>
  <c r="M102" i="3"/>
  <c r="M103" i="3"/>
  <c r="M104" i="3"/>
  <c r="M105" i="3"/>
  <c r="M106" i="3"/>
  <c r="M107" i="3"/>
  <c r="M108" i="3"/>
  <c r="M109" i="3"/>
  <c r="M110" i="3"/>
  <c r="M111" i="3"/>
  <c r="M112" i="3"/>
  <c r="M113" i="3"/>
  <c r="M114" i="3"/>
  <c r="M115" i="3"/>
  <c r="M116" i="3"/>
  <c r="M117" i="3"/>
  <c r="M118" i="3"/>
  <c r="M119" i="3"/>
  <c r="M120" i="3"/>
  <c r="M121" i="3"/>
  <c r="M122" i="3"/>
  <c r="M123" i="3"/>
  <c r="M124" i="3"/>
  <c r="M125" i="3"/>
  <c r="M126" i="3"/>
  <c r="M127" i="3"/>
  <c r="M128" i="3"/>
  <c r="M129" i="3"/>
  <c r="M130" i="3"/>
  <c r="M131" i="3"/>
  <c r="M132" i="3"/>
  <c r="M133" i="3"/>
  <c r="M134" i="3"/>
  <c r="M135" i="3"/>
  <c r="M136" i="3"/>
  <c r="M137" i="3"/>
  <c r="M138" i="3"/>
  <c r="M139" i="3"/>
  <c r="M140" i="3"/>
  <c r="M141" i="3"/>
  <c r="M142" i="3"/>
  <c r="M143" i="3"/>
  <c r="M144" i="3"/>
  <c r="M145" i="3"/>
  <c r="M146" i="3"/>
  <c r="M147" i="3"/>
  <c r="M148" i="3"/>
  <c r="M149" i="3"/>
  <c r="M150" i="3"/>
  <c r="M151" i="3"/>
  <c r="M152" i="3"/>
  <c r="M153" i="3"/>
  <c r="M154" i="3"/>
  <c r="M155" i="3"/>
  <c r="M156" i="3"/>
  <c r="M157" i="3"/>
  <c r="M158" i="3"/>
  <c r="M159" i="3"/>
  <c r="M160" i="3"/>
  <c r="M161" i="3"/>
  <c r="M162" i="3"/>
  <c r="M163" i="3"/>
  <c r="M164" i="3"/>
  <c r="M165" i="3"/>
  <c r="M166" i="3"/>
  <c r="M167" i="3"/>
  <c r="M168" i="3"/>
  <c r="M169" i="3"/>
  <c r="M170" i="3"/>
  <c r="M171" i="3"/>
  <c r="M172" i="3"/>
  <c r="M173" i="3"/>
  <c r="M174" i="3"/>
  <c r="M175" i="3"/>
  <c r="M176" i="3"/>
  <c r="M177" i="3"/>
  <c r="M178" i="3"/>
  <c r="M179" i="3"/>
  <c r="M180" i="3"/>
  <c r="M181" i="3"/>
  <c r="M182" i="3"/>
  <c r="M183" i="3"/>
  <c r="M184" i="3"/>
  <c r="M185" i="3"/>
  <c r="M186" i="3"/>
  <c r="M187" i="3"/>
  <c r="M188" i="3"/>
  <c r="M189" i="3"/>
  <c r="M190" i="3"/>
  <c r="M191" i="3"/>
  <c r="M192" i="3"/>
  <c r="M193" i="3"/>
  <c r="M194" i="3"/>
  <c r="M195" i="3"/>
  <c r="M196" i="3"/>
  <c r="M197" i="3"/>
  <c r="M198" i="3"/>
  <c r="M199" i="3"/>
  <c r="M200" i="3"/>
  <c r="M201" i="3"/>
  <c r="M202" i="3"/>
  <c r="M203" i="3"/>
  <c r="M204" i="3"/>
  <c r="M205" i="3"/>
  <c r="M206" i="3"/>
  <c r="M207" i="3"/>
  <c r="M208" i="3"/>
  <c r="M209" i="3"/>
  <c r="M210" i="3"/>
  <c r="M211" i="3"/>
  <c r="M212" i="3"/>
  <c r="M213" i="3"/>
  <c r="M214" i="3"/>
  <c r="M215" i="3"/>
  <c r="M216" i="3"/>
  <c r="M217" i="3"/>
  <c r="M218" i="3"/>
  <c r="M219" i="3"/>
  <c r="M220" i="3"/>
  <c r="M221" i="3"/>
  <c r="M222" i="3"/>
  <c r="M223" i="3"/>
  <c r="M224" i="3"/>
  <c r="M225" i="3"/>
  <c r="M226" i="3"/>
  <c r="M227" i="3"/>
  <c r="M228" i="3"/>
  <c r="M229" i="3"/>
  <c r="M230" i="3"/>
  <c r="M231" i="3"/>
  <c r="M232" i="3"/>
  <c r="M233" i="3"/>
  <c r="M234" i="3"/>
  <c r="M235" i="3"/>
  <c r="M236" i="3"/>
  <c r="M237" i="3"/>
  <c r="M238" i="3"/>
  <c r="M239" i="3"/>
  <c r="M240" i="3"/>
  <c r="M241" i="3"/>
  <c r="M242" i="3"/>
  <c r="M243" i="3"/>
  <c r="M244" i="3"/>
  <c r="M245" i="3"/>
  <c r="M246" i="3"/>
  <c r="M247" i="3"/>
  <c r="M248" i="3"/>
  <c r="M249" i="3"/>
  <c r="M250" i="3"/>
  <c r="M251" i="3"/>
  <c r="M252" i="3"/>
  <c r="M253" i="3"/>
  <c r="M254" i="3"/>
  <c r="M255" i="3"/>
  <c r="M256" i="3"/>
  <c r="M257" i="3"/>
  <c r="M258" i="3"/>
  <c r="M259" i="3"/>
  <c r="M260" i="3"/>
  <c r="M261" i="3"/>
  <c r="M262" i="3"/>
  <c r="M263" i="3"/>
  <c r="M264" i="3"/>
  <c r="M265" i="3"/>
  <c r="M266" i="3"/>
  <c r="M267" i="3"/>
  <c r="M268" i="3"/>
  <c r="M269" i="3"/>
  <c r="M270" i="3"/>
  <c r="M271" i="3"/>
  <c r="M272" i="3"/>
  <c r="M273" i="3"/>
  <c r="M274" i="3"/>
  <c r="M275" i="3"/>
  <c r="M276" i="3"/>
  <c r="M277" i="3"/>
  <c r="M278" i="3"/>
  <c r="M279" i="3"/>
  <c r="M280" i="3"/>
  <c r="M281" i="3"/>
  <c r="M282" i="3"/>
  <c r="M283" i="3"/>
  <c r="M284" i="3"/>
  <c r="M285" i="3"/>
  <c r="M286" i="3"/>
  <c r="M287" i="3"/>
  <c r="M288" i="3"/>
  <c r="M289" i="3"/>
  <c r="M290" i="3"/>
  <c r="M291" i="3"/>
  <c r="M292" i="3"/>
  <c r="M293" i="3"/>
  <c r="M294" i="3"/>
  <c r="M295" i="3"/>
  <c r="M296" i="3"/>
  <c r="M297" i="3"/>
  <c r="M298" i="3"/>
  <c r="M299" i="3"/>
  <c r="M300" i="3"/>
  <c r="M301" i="3"/>
  <c r="M302" i="3"/>
  <c r="M303" i="3"/>
  <c r="M304" i="3"/>
  <c r="M305" i="3"/>
  <c r="M306" i="3"/>
  <c r="M307" i="3"/>
  <c r="M308" i="3"/>
  <c r="M309" i="3"/>
  <c r="M310" i="3"/>
  <c r="M311" i="3"/>
  <c r="M312" i="3"/>
  <c r="M313" i="3"/>
  <c r="M314" i="3"/>
  <c r="M315" i="3"/>
  <c r="M316" i="3"/>
  <c r="M317" i="3"/>
  <c r="M318" i="3"/>
  <c r="M319" i="3"/>
  <c r="M320" i="3"/>
  <c r="M321" i="3"/>
  <c r="M322" i="3"/>
  <c r="M323" i="3"/>
  <c r="M324" i="3"/>
  <c r="M325" i="3"/>
  <c r="M326" i="3"/>
  <c r="M327" i="3"/>
  <c r="M328" i="3"/>
  <c r="M329" i="3"/>
  <c r="M330" i="3"/>
  <c r="M331" i="3"/>
  <c r="M332" i="3"/>
  <c r="M333" i="3"/>
  <c r="M334" i="3"/>
  <c r="M335" i="3"/>
  <c r="M336" i="3"/>
  <c r="M337" i="3"/>
  <c r="M338" i="3"/>
  <c r="M339" i="3"/>
  <c r="M340" i="3"/>
  <c r="M341" i="3"/>
  <c r="M342" i="3"/>
  <c r="M343" i="3"/>
  <c r="M344" i="3"/>
  <c r="M345" i="3"/>
  <c r="M346" i="3"/>
  <c r="M347" i="3"/>
  <c r="M348" i="3"/>
  <c r="M349" i="3"/>
  <c r="M350" i="3"/>
  <c r="M351" i="3"/>
  <c r="M352" i="3"/>
  <c r="M353" i="3"/>
  <c r="M354" i="3"/>
  <c r="M355" i="3"/>
  <c r="M356" i="3"/>
  <c r="M357" i="3"/>
  <c r="M358" i="3"/>
  <c r="M359" i="3"/>
  <c r="M360" i="3"/>
  <c r="M361" i="3"/>
  <c r="M362" i="3"/>
  <c r="L3" i="3"/>
  <c r="L4" i="3"/>
  <c r="L5" i="3"/>
  <c r="L6" i="3"/>
  <c r="L7" i="3"/>
  <c r="L8" i="3"/>
  <c r="L9" i="3"/>
  <c r="L10" i="3"/>
  <c r="L11" i="3"/>
  <c r="L13" i="3"/>
  <c r="L14" i="3"/>
  <c r="L15" i="3"/>
  <c r="L16" i="3"/>
  <c r="L17" i="3"/>
  <c r="L18" i="3"/>
  <c r="L19" i="3"/>
  <c r="L20" i="3"/>
  <c r="L21" i="3"/>
  <c r="L22" i="3"/>
  <c r="L23" i="3"/>
  <c r="L24" i="3"/>
  <c r="L25" i="3"/>
  <c r="L26" i="3"/>
  <c r="L27" i="3"/>
  <c r="L28" i="3"/>
  <c r="L29" i="3"/>
  <c r="L30" i="3"/>
  <c r="L31" i="3"/>
  <c r="L32" i="3"/>
  <c r="L33" i="3"/>
  <c r="L34" i="3"/>
  <c r="L35" i="3"/>
  <c r="L36" i="3"/>
  <c r="L37" i="3"/>
  <c r="L38" i="3"/>
  <c r="L39" i="3"/>
  <c r="L40" i="3"/>
  <c r="L41" i="3"/>
  <c r="L42" i="3"/>
  <c r="L43" i="3"/>
  <c r="L44" i="3"/>
  <c r="L45" i="3"/>
  <c r="L46" i="3"/>
  <c r="L47" i="3"/>
  <c r="L48" i="3"/>
  <c r="L49" i="3"/>
  <c r="L50" i="3"/>
  <c r="L51" i="3"/>
  <c r="L52" i="3"/>
  <c r="L53" i="3"/>
  <c r="L54" i="3"/>
  <c r="L55" i="3"/>
  <c r="L56" i="3"/>
  <c r="L57" i="3"/>
  <c r="L58" i="3"/>
  <c r="L59" i="3"/>
  <c r="L60" i="3"/>
  <c r="L61" i="3"/>
  <c r="L62" i="3"/>
  <c r="L63" i="3"/>
  <c r="L64" i="3"/>
  <c r="L65" i="3"/>
  <c r="L66" i="3"/>
  <c r="L67" i="3"/>
  <c r="L68" i="3"/>
  <c r="L70" i="3"/>
  <c r="L71" i="3"/>
  <c r="L72" i="3"/>
  <c r="L73" i="3"/>
  <c r="L74" i="3"/>
  <c r="L75" i="3"/>
  <c r="L76" i="3"/>
  <c r="L77" i="3"/>
  <c r="L78" i="3"/>
  <c r="L79" i="3"/>
  <c r="L80" i="3"/>
  <c r="L81" i="3"/>
  <c r="L82" i="3"/>
  <c r="L83" i="3"/>
  <c r="L84" i="3"/>
  <c r="L85" i="3"/>
  <c r="L86" i="3"/>
  <c r="L87" i="3"/>
  <c r="L88" i="3"/>
  <c r="L89" i="3"/>
  <c r="L90" i="3"/>
  <c r="L91" i="3"/>
  <c r="L92" i="3"/>
  <c r="L93" i="3"/>
  <c r="L94" i="3"/>
  <c r="L95" i="3"/>
  <c r="L96" i="3"/>
  <c r="L97" i="3"/>
  <c r="L98" i="3"/>
  <c r="L99" i="3"/>
  <c r="L100" i="3"/>
  <c r="L101" i="3"/>
  <c r="L102" i="3"/>
  <c r="L103" i="3"/>
  <c r="L104" i="3"/>
  <c r="L105" i="3"/>
  <c r="L106" i="3"/>
  <c r="L107" i="3"/>
  <c r="L108" i="3"/>
  <c r="L109" i="3"/>
  <c r="L110" i="3"/>
  <c r="L111" i="3"/>
  <c r="L112" i="3"/>
  <c r="L113" i="3"/>
  <c r="L114" i="3"/>
  <c r="L115" i="3"/>
  <c r="L116" i="3"/>
  <c r="L117" i="3"/>
  <c r="L118" i="3"/>
  <c r="L119" i="3"/>
  <c r="L120" i="3"/>
  <c r="L121" i="3"/>
  <c r="L122" i="3"/>
  <c r="L123" i="3"/>
  <c r="L124" i="3"/>
  <c r="L125" i="3"/>
  <c r="L126" i="3"/>
  <c r="L127" i="3"/>
  <c r="L128" i="3"/>
  <c r="L129" i="3"/>
  <c r="L130" i="3"/>
  <c r="L131" i="3"/>
  <c r="L132" i="3"/>
  <c r="L133" i="3"/>
  <c r="L134" i="3"/>
  <c r="L135" i="3"/>
  <c r="L136" i="3"/>
  <c r="L137" i="3"/>
  <c r="L138" i="3"/>
  <c r="L139" i="3"/>
  <c r="L140" i="3"/>
  <c r="L141" i="3"/>
  <c r="L142" i="3"/>
  <c r="L143" i="3"/>
  <c r="L144" i="3"/>
  <c r="L145" i="3"/>
  <c r="L146" i="3"/>
  <c r="L147" i="3"/>
  <c r="L148" i="3"/>
  <c r="L149" i="3"/>
  <c r="L150" i="3"/>
  <c r="L151" i="3"/>
  <c r="L152" i="3"/>
  <c r="L153" i="3"/>
  <c r="L154" i="3"/>
  <c r="L155" i="3"/>
  <c r="L156" i="3"/>
  <c r="L157" i="3"/>
  <c r="L158" i="3"/>
  <c r="L159" i="3"/>
  <c r="L160" i="3"/>
  <c r="L161" i="3"/>
  <c r="L162" i="3"/>
  <c r="L163" i="3"/>
  <c r="L164" i="3"/>
  <c r="L165" i="3"/>
  <c r="L166" i="3"/>
  <c r="L167" i="3"/>
  <c r="L168" i="3"/>
  <c r="L169" i="3"/>
  <c r="L170" i="3"/>
  <c r="L171" i="3"/>
  <c r="L172" i="3"/>
  <c r="L173" i="3"/>
  <c r="L174" i="3"/>
  <c r="L175" i="3"/>
  <c r="L176" i="3"/>
  <c r="L177" i="3"/>
  <c r="L178" i="3"/>
  <c r="L179" i="3"/>
  <c r="L180" i="3"/>
  <c r="L181" i="3"/>
  <c r="L182" i="3"/>
  <c r="L183" i="3"/>
  <c r="L184" i="3"/>
  <c r="L185" i="3"/>
  <c r="L186" i="3"/>
  <c r="L187" i="3"/>
  <c r="L188" i="3"/>
  <c r="L189" i="3"/>
  <c r="L190" i="3"/>
  <c r="L191" i="3"/>
  <c r="L192" i="3"/>
  <c r="L193" i="3"/>
  <c r="L194" i="3"/>
  <c r="L195" i="3"/>
  <c r="L196" i="3"/>
  <c r="L197" i="3"/>
  <c r="L198" i="3"/>
  <c r="L199" i="3"/>
  <c r="L200" i="3"/>
  <c r="L201" i="3"/>
  <c r="L202" i="3"/>
  <c r="L203" i="3"/>
  <c r="L204" i="3"/>
  <c r="L205" i="3"/>
  <c r="L206" i="3"/>
  <c r="L207" i="3"/>
  <c r="L208" i="3"/>
  <c r="L209" i="3"/>
  <c r="L210" i="3"/>
  <c r="L211" i="3"/>
  <c r="L212" i="3"/>
  <c r="L213" i="3"/>
  <c r="L214" i="3"/>
  <c r="L215" i="3"/>
  <c r="L216" i="3"/>
  <c r="L217" i="3"/>
  <c r="L218" i="3"/>
  <c r="L219" i="3"/>
  <c r="L220" i="3"/>
  <c r="L221" i="3"/>
  <c r="L222" i="3"/>
  <c r="L223" i="3"/>
  <c r="L224" i="3"/>
  <c r="L225" i="3"/>
  <c r="L226" i="3"/>
  <c r="L227" i="3"/>
  <c r="L228" i="3"/>
  <c r="L229" i="3"/>
  <c r="L230" i="3"/>
  <c r="L231" i="3"/>
  <c r="L232" i="3"/>
  <c r="L233" i="3"/>
  <c r="L234" i="3"/>
  <c r="L235" i="3"/>
  <c r="L236" i="3"/>
  <c r="L237" i="3"/>
  <c r="L238" i="3"/>
  <c r="L239" i="3"/>
  <c r="L240" i="3"/>
  <c r="L241" i="3"/>
  <c r="L242" i="3"/>
  <c r="L243" i="3"/>
  <c r="L244" i="3"/>
  <c r="L245" i="3"/>
  <c r="L246" i="3"/>
  <c r="L247" i="3"/>
  <c r="L248" i="3"/>
  <c r="L249" i="3"/>
  <c r="L250" i="3"/>
  <c r="L251" i="3"/>
  <c r="L252" i="3"/>
  <c r="L253" i="3"/>
  <c r="L254" i="3"/>
  <c r="L255" i="3"/>
  <c r="L256" i="3"/>
  <c r="L257" i="3"/>
  <c r="L258" i="3"/>
  <c r="L259" i="3"/>
  <c r="L260" i="3"/>
  <c r="L261" i="3"/>
  <c r="L262" i="3"/>
  <c r="L263" i="3"/>
  <c r="L264" i="3"/>
  <c r="L265" i="3"/>
  <c r="L266" i="3"/>
  <c r="L267" i="3"/>
  <c r="L268" i="3"/>
  <c r="L269" i="3"/>
  <c r="L270" i="3"/>
  <c r="L271" i="3"/>
  <c r="L272" i="3"/>
  <c r="L273" i="3"/>
  <c r="L274" i="3"/>
  <c r="L275" i="3"/>
  <c r="L276" i="3"/>
  <c r="L277" i="3"/>
  <c r="L278" i="3"/>
  <c r="L279" i="3"/>
  <c r="L280" i="3"/>
  <c r="L281" i="3"/>
  <c r="L282" i="3"/>
  <c r="L283" i="3"/>
  <c r="L284" i="3"/>
  <c r="L285" i="3"/>
  <c r="L286" i="3"/>
  <c r="L287" i="3"/>
  <c r="L288" i="3"/>
  <c r="L289" i="3"/>
  <c r="L290" i="3"/>
  <c r="L291" i="3"/>
  <c r="L292" i="3"/>
  <c r="L293" i="3"/>
  <c r="L294" i="3"/>
  <c r="L295" i="3"/>
  <c r="L296" i="3"/>
  <c r="L297" i="3"/>
  <c r="L298" i="3"/>
  <c r="L299" i="3"/>
  <c r="L300" i="3"/>
  <c r="L301" i="3"/>
  <c r="L302" i="3"/>
  <c r="L303" i="3"/>
  <c r="L304" i="3"/>
  <c r="L305" i="3"/>
  <c r="L306" i="3"/>
  <c r="L307" i="3"/>
  <c r="L308" i="3"/>
  <c r="L309" i="3"/>
  <c r="L310" i="3"/>
  <c r="L311" i="3"/>
  <c r="L312" i="3"/>
  <c r="L313" i="3"/>
  <c r="L314" i="3"/>
  <c r="L315" i="3"/>
  <c r="L316" i="3"/>
  <c r="L317" i="3"/>
  <c r="L318" i="3"/>
  <c r="L319" i="3"/>
  <c r="L320" i="3"/>
  <c r="L321" i="3"/>
  <c r="L322" i="3"/>
  <c r="L323" i="3"/>
  <c r="L324" i="3"/>
  <c r="L325" i="3"/>
  <c r="L326" i="3"/>
  <c r="L327" i="3"/>
  <c r="L328" i="3"/>
  <c r="L329" i="3"/>
  <c r="L330" i="3"/>
  <c r="L331" i="3"/>
  <c r="L332" i="3"/>
  <c r="L333" i="3"/>
  <c r="L334" i="3"/>
  <c r="L335" i="3"/>
  <c r="L336" i="3"/>
  <c r="L337" i="3"/>
  <c r="L338" i="3"/>
  <c r="L339" i="3"/>
  <c r="L340" i="3"/>
  <c r="L341" i="3"/>
  <c r="L342" i="3"/>
  <c r="L343" i="3"/>
  <c r="L344" i="3"/>
  <c r="L345" i="3"/>
  <c r="L346" i="3"/>
  <c r="L347" i="3"/>
  <c r="L348" i="3"/>
  <c r="L349" i="3"/>
  <c r="L350" i="3"/>
  <c r="L351" i="3"/>
  <c r="L352" i="3"/>
  <c r="L353" i="3"/>
  <c r="L354" i="3"/>
  <c r="L355" i="3"/>
  <c r="L356" i="3"/>
  <c r="L357" i="3"/>
  <c r="L358" i="3"/>
  <c r="L359" i="3"/>
  <c r="L360" i="3"/>
  <c r="L361" i="3"/>
  <c r="L362" i="3"/>
  <c r="M2" i="3"/>
  <c r="L2" i="3"/>
  <c r="K2" i="3"/>
  <c r="N358" i="3" l="1"/>
  <c r="N108" i="3"/>
  <c r="C10" i="1"/>
  <c r="C9" i="1"/>
  <c r="C8" i="1"/>
  <c r="N160" i="3" l="1"/>
  <c r="D5" i="1"/>
  <c r="N150" i="3"/>
  <c r="N209" i="3"/>
  <c r="N257" i="3"/>
  <c r="N113" i="3"/>
  <c r="N180" i="3"/>
  <c r="N185" i="3"/>
  <c r="N197" i="3"/>
  <c r="N221" i="3"/>
  <c r="N269" i="3"/>
  <c r="N216" i="3"/>
  <c r="N28" i="3"/>
  <c r="N40" i="3"/>
  <c r="N52" i="3"/>
  <c r="N64" i="3"/>
  <c r="N77" i="3"/>
  <c r="N89" i="3"/>
  <c r="N156" i="3"/>
  <c r="N168" i="3"/>
  <c r="N16" i="3"/>
  <c r="N132" i="3"/>
  <c r="N124" i="3"/>
  <c r="N125" i="3"/>
  <c r="N161" i="3"/>
  <c r="N57" i="3"/>
  <c r="N147" i="3"/>
  <c r="N141" i="3"/>
  <c r="N165" i="3"/>
  <c r="N213" i="3"/>
  <c r="N261" i="3"/>
  <c r="N273" i="3"/>
  <c r="N285" i="3"/>
  <c r="N297" i="3"/>
  <c r="N8" i="3"/>
  <c r="N32" i="3"/>
  <c r="N44" i="3"/>
  <c r="N56" i="3"/>
  <c r="N68" i="3"/>
  <c r="N81" i="3"/>
  <c r="N302" i="3"/>
  <c r="N204" i="3"/>
  <c r="N228" i="3"/>
  <c r="N348" i="3"/>
  <c r="N281" i="3"/>
  <c r="N293" i="3"/>
  <c r="N305" i="3"/>
  <c r="N317" i="3"/>
  <c r="N329" i="3"/>
  <c r="N341" i="3"/>
  <c r="N184" i="3"/>
  <c r="N177" i="3"/>
  <c r="N25" i="3"/>
  <c r="N288" i="3"/>
  <c r="N353" i="3"/>
  <c r="N4" i="3"/>
  <c r="N322" i="3"/>
  <c r="N291" i="3"/>
  <c r="N296" i="3"/>
  <c r="N313" i="3"/>
  <c r="N265" i="3"/>
  <c r="N254" i="3"/>
  <c r="N18" i="3"/>
  <c r="N66" i="3"/>
  <c r="N91" i="3"/>
  <c r="N163" i="3"/>
  <c r="N235" i="3"/>
  <c r="N307" i="3"/>
  <c r="N286" i="3"/>
  <c r="N339" i="3"/>
  <c r="N26" i="3"/>
  <c r="N75" i="3"/>
  <c r="N92" i="3"/>
  <c r="N116" i="3"/>
  <c r="N128" i="3"/>
  <c r="N140" i="3"/>
  <c r="N164" i="3"/>
  <c r="N212" i="3"/>
  <c r="N224" i="3"/>
  <c r="N236" i="3"/>
  <c r="N121" i="3"/>
  <c r="N157" i="3"/>
  <c r="N169" i="3"/>
  <c r="N181" i="3"/>
  <c r="N193" i="3"/>
  <c r="N217" i="3"/>
  <c r="N253" i="3"/>
  <c r="N289" i="3"/>
  <c r="N337" i="3"/>
  <c r="N270" i="3"/>
  <c r="N282" i="3"/>
  <c r="N294" i="3"/>
  <c r="N306" i="3"/>
  <c r="N318" i="3"/>
  <c r="N330" i="3"/>
  <c r="N342" i="3"/>
  <c r="N10" i="3"/>
  <c r="N34" i="3"/>
  <c r="N83" i="3"/>
  <c r="N107" i="3"/>
  <c r="N227" i="3"/>
  <c r="N299" i="3"/>
  <c r="N50" i="3"/>
  <c r="N19" i="3"/>
  <c r="N12" i="3"/>
  <c r="N24" i="3"/>
  <c r="N48" i="3"/>
  <c r="N73" i="3"/>
  <c r="N85" i="3"/>
  <c r="N97" i="3"/>
  <c r="N256" i="3"/>
  <c r="N201" i="3"/>
  <c r="N249" i="3"/>
  <c r="N321" i="3"/>
  <c r="N345" i="3"/>
  <c r="N100" i="3"/>
  <c r="N148" i="3"/>
  <c r="N172" i="3"/>
  <c r="N196" i="3"/>
  <c r="N314" i="3"/>
  <c r="N304" i="3"/>
  <c r="N357" i="3"/>
  <c r="N41" i="3"/>
  <c r="N122" i="3"/>
  <c r="N130" i="3"/>
  <c r="N138" i="3"/>
  <c r="N226" i="3"/>
  <c r="N258" i="3"/>
  <c r="N266" i="3"/>
  <c r="N290" i="3"/>
  <c r="N298" i="3"/>
  <c r="N338" i="3"/>
  <c r="N346" i="3"/>
  <c r="N354" i="3"/>
  <c r="N33" i="3"/>
  <c r="N14" i="3"/>
  <c r="N30" i="3"/>
  <c r="N54" i="3"/>
  <c r="N62" i="3"/>
  <c r="N71" i="3"/>
  <c r="N79" i="3"/>
  <c r="N87" i="3"/>
  <c r="N287" i="3"/>
  <c r="N295" i="3"/>
  <c r="N311" i="3"/>
  <c r="N319" i="3"/>
  <c r="N188" i="3"/>
  <c r="N220" i="3"/>
  <c r="N244" i="3"/>
  <c r="N252" i="3"/>
  <c r="N292" i="3"/>
  <c r="N300" i="3"/>
  <c r="N29" i="3"/>
  <c r="N37" i="3"/>
  <c r="N45" i="3"/>
  <c r="N347" i="3"/>
  <c r="N96" i="3"/>
  <c r="N104" i="3"/>
  <c r="N112" i="3"/>
  <c r="N120" i="3"/>
  <c r="N136" i="3"/>
  <c r="N144" i="3"/>
  <c r="N152" i="3"/>
  <c r="N176" i="3"/>
  <c r="N192" i="3"/>
  <c r="N200" i="3"/>
  <c r="N208" i="3"/>
  <c r="N232" i="3"/>
  <c r="N240" i="3"/>
  <c r="N248" i="3"/>
  <c r="N20" i="3"/>
  <c r="N36" i="3"/>
  <c r="N60" i="3"/>
  <c r="N93" i="3"/>
  <c r="N101" i="3"/>
  <c r="N109" i="3"/>
  <c r="N117" i="3"/>
  <c r="N133" i="3"/>
  <c r="N173" i="3"/>
  <c r="N189" i="3"/>
  <c r="N205" i="3"/>
  <c r="N245" i="3"/>
  <c r="N277" i="3"/>
  <c r="N301" i="3"/>
  <c r="N309" i="3"/>
  <c r="N325" i="3"/>
  <c r="N333" i="3"/>
  <c r="N349" i="3"/>
  <c r="N151" i="3"/>
  <c r="N215" i="3"/>
  <c r="N231" i="3"/>
  <c r="N356" i="3"/>
  <c r="N278" i="3"/>
  <c r="N310" i="3"/>
  <c r="N326" i="3"/>
  <c r="N334" i="3"/>
  <c r="N187" i="3"/>
  <c r="N7" i="3"/>
  <c r="N15" i="3"/>
  <c r="N23" i="3"/>
  <c r="N31" i="3"/>
  <c r="N175" i="3"/>
  <c r="N263" i="3"/>
  <c r="N355" i="3"/>
  <c r="N167" i="3"/>
  <c r="N42" i="3"/>
  <c r="N195" i="3"/>
  <c r="N251" i="3"/>
  <c r="N352" i="3"/>
  <c r="N202" i="3"/>
  <c r="N343" i="3"/>
  <c r="N207" i="3"/>
  <c r="N250" i="3"/>
  <c r="N259" i="3"/>
  <c r="N332" i="3"/>
  <c r="N58" i="3"/>
  <c r="N99" i="3"/>
  <c r="N3" i="3"/>
  <c r="N11" i="3"/>
  <c r="N27" i="3"/>
  <c r="N43" i="3"/>
  <c r="N51" i="3"/>
  <c r="N67" i="3"/>
  <c r="N76" i="3"/>
  <c r="N84" i="3"/>
  <c r="N159" i="3"/>
  <c r="N219" i="3"/>
  <c r="N149" i="3"/>
  <c r="N312" i="3"/>
  <c r="N39" i="3"/>
  <c r="N143" i="3"/>
  <c r="N155" i="3"/>
  <c r="N331" i="3"/>
  <c r="N6" i="3"/>
  <c r="N22" i="3"/>
  <c r="N119" i="3"/>
  <c r="N230" i="3"/>
  <c r="N255" i="3"/>
  <c r="N38" i="3"/>
  <c r="N191" i="3"/>
  <c r="N260" i="3"/>
  <c r="N268" i="3"/>
  <c r="N276" i="3"/>
  <c r="N320" i="3"/>
  <c r="N336" i="3"/>
  <c r="N5" i="3"/>
  <c r="N21" i="3"/>
  <c r="N94" i="3"/>
  <c r="N102" i="3"/>
  <c r="N110" i="3"/>
  <c r="N145" i="3"/>
  <c r="N198" i="3"/>
  <c r="N335" i="3"/>
  <c r="N344" i="3"/>
  <c r="N351" i="3"/>
  <c r="D3" i="1"/>
  <c r="N183" i="3"/>
  <c r="N229" i="3"/>
  <c r="N267" i="3"/>
  <c r="N303" i="3"/>
  <c r="N53" i="3"/>
  <c r="N61" i="3"/>
  <c r="N70" i="3"/>
  <c r="N78" i="3"/>
  <c r="N86" i="3"/>
  <c r="N154" i="3"/>
  <c r="N170" i="3"/>
  <c r="N186" i="3"/>
  <c r="N203" i="3"/>
  <c r="N123" i="3"/>
  <c r="N126" i="3"/>
  <c r="N135" i="3"/>
  <c r="N223" i="3"/>
  <c r="N283" i="3"/>
  <c r="N350" i="3"/>
  <c r="N239" i="3"/>
  <c r="N242" i="3"/>
  <c r="N262" i="3"/>
  <c r="N139" i="3"/>
  <c r="N158" i="3"/>
  <c r="N171" i="3"/>
  <c r="N199" i="3"/>
  <c r="N222" i="3"/>
  <c r="N241" i="3"/>
  <c r="N264" i="3"/>
  <c r="N279" i="3"/>
  <c r="N315" i="3"/>
  <c r="N328" i="3"/>
  <c r="N47" i="3"/>
  <c r="N55" i="3"/>
  <c r="N63" i="3"/>
  <c r="N72" i="3"/>
  <c r="N80" i="3"/>
  <c r="N88" i="3"/>
  <c r="N98" i="3"/>
  <c r="N106" i="3"/>
  <c r="N115" i="3"/>
  <c r="N129" i="3"/>
  <c r="N142" i="3"/>
  <c r="C7" i="1"/>
  <c r="N46" i="3"/>
  <c r="N95" i="3"/>
  <c r="N103" i="3"/>
  <c r="N118" i="3"/>
  <c r="N211" i="3"/>
  <c r="N225" i="3"/>
  <c r="N234" i="3"/>
  <c r="N238" i="3"/>
  <c r="N247" i="3"/>
  <c r="N275" i="3"/>
  <c r="N308" i="3"/>
  <c r="N324" i="3"/>
  <c r="N9" i="3"/>
  <c r="N17" i="3"/>
  <c r="N35" i="3"/>
  <c r="N49" i="3"/>
  <c r="N59" i="3"/>
  <c r="N65" i="3"/>
  <c r="N74" i="3"/>
  <c r="N82" i="3"/>
  <c r="N90" i="3"/>
  <c r="N111" i="3"/>
  <c r="N134" i="3"/>
  <c r="N137" i="3"/>
  <c r="N153" i="3"/>
  <c r="N214" i="3"/>
  <c r="N237" i="3"/>
  <c r="N246" i="3"/>
  <c r="N284" i="3"/>
  <c r="N327" i="3"/>
  <c r="N340" i="3"/>
  <c r="N105" i="3"/>
  <c r="N114" i="3"/>
  <c r="N131" i="3"/>
  <c r="N146" i="3"/>
  <c r="N162" i="3"/>
  <c r="N179" i="3"/>
  <c r="N218" i="3"/>
  <c r="N243" i="3"/>
  <c r="N272" i="3"/>
  <c r="N166" i="3"/>
  <c r="N178" i="3"/>
  <c r="N182" i="3"/>
  <c r="N194" i="3"/>
  <c r="N210" i="3"/>
  <c r="N233" i="3"/>
  <c r="N271" i="3"/>
  <c r="N274" i="3"/>
  <c r="N280" i="3"/>
  <c r="N316" i="3"/>
  <c r="N323" i="3"/>
  <c r="N127" i="3"/>
  <c r="N13" i="3"/>
  <c r="N174" i="3"/>
  <c r="N190" i="3"/>
  <c r="N206" i="3"/>
  <c r="N2" i="3"/>
  <c r="N362" i="3" l="1"/>
  <c r="C14" i="1"/>
  <c r="C17" i="1" s="1"/>
  <c r="C18" i="1" s="1"/>
  <c r="C16" i="1" l="1"/>
  <c r="C1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Eva Birošová</author>
    <author>Košice VO</author>
  </authors>
  <commentList>
    <comment ref="D1" authorId="0" shapeId="0" xr:uid="{00000000-0006-0000-0000-000001000000}">
      <text>
        <r>
          <rPr>
            <sz val="11"/>
            <color theme="1"/>
            <rFont val="Calibri"/>
            <family val="2"/>
            <scheme val="minor"/>
          </rPr>
          <t>Eva Birošová:
jednotková cena režimu x priemerná spotreba v MWh</t>
        </r>
      </text>
    </comment>
    <comment ref="C3" authorId="0" shapeId="0" xr:uid="{00000000-0006-0000-0000-000002000000}">
      <text>
        <r>
          <rPr>
            <sz val="11"/>
            <color theme="1"/>
            <rFont val="Calibri"/>
            <family val="2"/>
            <scheme val="minor"/>
          </rPr>
          <t xml:space="preserve">Eva Birošová:
Vyplní uchádzať - jednotkové ceny za režim FIX a Regulované </t>
        </r>
      </text>
    </comment>
    <comment ref="B14" authorId="1" shapeId="0" xr:uid="{00000000-0006-0000-0000-000003000000}">
      <text>
        <r>
          <rPr>
            <sz val="11"/>
            <color theme="1"/>
            <rFont val="Calibri"/>
            <family val="2"/>
            <scheme val="minor"/>
          </rPr>
          <t>Súčet ročných cien všetkých režimov (FIX, FIX/SPOT, REGULOVANÉ)</t>
        </r>
      </text>
    </comment>
    <comment ref="C15" authorId="1" shapeId="0" xr:uid="{00000000-0006-0000-0000-000004000000}">
      <text>
        <r>
          <rPr>
            <sz val="11"/>
            <color theme="1"/>
            <rFont val="Calibri"/>
            <family val="2"/>
            <scheme val="minor"/>
          </rPr>
          <t>Ročná cena bez DPH. Preberá hodnotu medzisúčtu C16.</t>
        </r>
      </text>
    </comment>
    <comment ref="C16" authorId="1" shapeId="0" xr:uid="{00000000-0006-0000-0000-000005000000}">
      <text>
        <r>
          <rPr>
            <sz val="11"/>
            <color theme="1"/>
            <rFont val="Calibri"/>
            <family val="2"/>
            <scheme val="minor"/>
          </rPr>
          <t>PHZ pre celé obdobie 1 rok + 1 rok (opcia), bez DPH. C16x2</t>
        </r>
      </text>
    </comment>
    <comment ref="C17" authorId="1" shapeId="0" xr:uid="{00000000-0006-0000-0000-000006000000}">
      <text>
        <r>
          <rPr>
            <sz val="11"/>
            <color theme="1"/>
            <rFont val="Calibri"/>
            <family val="2"/>
            <scheme val="minor"/>
          </rPr>
          <t>PHZ pre celé obdobie 1 rok + 1 rok (opcia), s DPH 19 %</t>
        </r>
      </text>
    </comment>
    <comment ref="C18" authorId="1" shapeId="0" xr:uid="{00000000-0006-0000-0000-000007000000}">
      <text>
        <r>
          <rPr>
            <sz val="11"/>
            <color theme="1"/>
            <rFont val="Calibri"/>
            <family val="2"/>
            <scheme val="minor"/>
          </rPr>
          <t xml:space="preserve">Finálna cena obstarávateľa za celé obdobie (s DPH). 
</t>
        </r>
      </text>
    </comment>
    <comment ref="C25" authorId="0" shapeId="0" xr:uid="{B11E057C-8751-49EF-95ED-A4815AE230FE}">
      <text>
        <r>
          <rPr>
            <b/>
            <sz val="9"/>
            <color indexed="81"/>
            <rFont val="Segoe UI"/>
            <family val="2"/>
            <charset val="238"/>
          </rPr>
          <t>Eva Birošová:</t>
        </r>
        <r>
          <rPr>
            <sz val="9"/>
            <color indexed="81"/>
            <rFont val="Segoe UI"/>
            <family val="2"/>
            <charset val="238"/>
          </rPr>
          <t xml:space="preserve">
Referenčná priemerná cena SPOT (priemer OKTE za rok 2024)</t>
        </r>
      </text>
    </comment>
    <comment ref="C26" authorId="0" shapeId="0" xr:uid="{1CBE09A0-C743-4BC3-B2E8-9D88859F360A}">
      <text>
        <r>
          <rPr>
            <b/>
            <sz val="9"/>
            <color indexed="81"/>
            <rFont val="Segoe UI"/>
            <family val="2"/>
            <charset val="238"/>
          </rPr>
          <t>Eva Birošová:</t>
        </r>
        <r>
          <rPr>
            <sz val="9"/>
            <color indexed="81"/>
            <rFont val="Segoe UI"/>
            <family val="2"/>
            <charset val="238"/>
          </rPr>
          <t xml:space="preserve">
Vyplní uchádzač</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Eva Birošová</author>
  </authors>
  <commentList>
    <comment ref="E127" authorId="0" shapeId="0" xr:uid="{00000000-0006-0000-0200-000008000000}">
      <text>
        <r>
          <rPr>
            <sz val="11"/>
            <color theme="1"/>
            <rFont val="Calibri"/>
            <family val="2"/>
            <scheme val="minor"/>
          </rPr>
          <t>Eva Birošová:
Nové odberné miesto</t>
        </r>
      </text>
    </comment>
  </commentList>
</comments>
</file>

<file path=xl/sharedStrings.xml><?xml version="1.0" encoding="utf-8"?>
<sst xmlns="http://schemas.openxmlformats.org/spreadsheetml/2006/main" count="3008" uniqueCount="925">
  <si>
    <t>Režim</t>
  </si>
  <si>
    <t>Súčet MWh v jednotlivých režimoch</t>
  </si>
  <si>
    <t>Referenčné jednotkové ceny podľa režimu  / MWh 
[€ bez DPH]</t>
  </si>
  <si>
    <t>Referenčné ceny podľa režimu / spolu
[€ bez DPH]</t>
  </si>
  <si>
    <t>Súčet referenčných cien podľa režimu:</t>
  </si>
  <si>
    <t>Vyplní uchádzač</t>
  </si>
  <si>
    <t>Základ pre výpočet spotreby:</t>
  </si>
  <si>
    <t>2024</t>
  </si>
  <si>
    <t>FIX</t>
  </si>
  <si>
    <t>FIX/SPOT</t>
  </si>
  <si>
    <t>REGULOVANÉ</t>
  </si>
  <si>
    <t>Počet OM podľa režimu (vzorec)</t>
  </si>
  <si>
    <t>SPOLU</t>
  </si>
  <si>
    <t>SUMÁR PONUKY (Ponuka dodávateľa)</t>
  </si>
  <si>
    <t>Celková cena bez DPH [€]</t>
  </si>
  <si>
    <t>Medzisúčet ročnej ceny (súčet všetkých režimov) – bez DPH</t>
  </si>
  <si>
    <t>DPH (19 %) [€]</t>
  </si>
  <si>
    <t>Cena za 1 rok (bez DPH)</t>
  </si>
  <si>
    <t xml:space="preserve">Celková cena s DPH [€] </t>
  </si>
  <si>
    <t>Cena za 2 roky (1 + opcia) bez DPH</t>
  </si>
  <si>
    <t>Cena za 2 roky (1 + opcia) s DPH 19 %</t>
  </si>
  <si>
    <t>Celkovo za 2 roky (s DPH) – finálna cena obstarávateľa</t>
  </si>
  <si>
    <t>Por.č.</t>
  </si>
  <si>
    <t>Č. OM</t>
  </si>
  <si>
    <t>Odberateľ</t>
  </si>
  <si>
    <t>Názov odberného miesta</t>
  </si>
  <si>
    <t>Odberné miesto fakturačný údaj</t>
  </si>
  <si>
    <t>Kód: EIC</t>
  </si>
  <si>
    <t>MRK ročná</t>
  </si>
  <si>
    <t>Priebehovo merané</t>
  </si>
  <si>
    <t>Režim cenotvorby (FIX/SPOT; FIX; SPOT; REGULOVANÉ)</t>
  </si>
  <si>
    <t>Ročný odber [MWh] 2024</t>
  </si>
  <si>
    <t>P_FIX [€/MWh]</t>
  </si>
  <si>
    <t>I_FIX/SPOT [€/MWh]</t>
  </si>
  <si>
    <t>C_ÚRSO [€/MWh]</t>
  </si>
  <si>
    <t>Výsledná cena za OM [€] (vzorec)</t>
  </si>
  <si>
    <t>Použitý ročný odber [MWh] (priemer 2024)</t>
  </si>
  <si>
    <t>Napäťová úroveň (NN/VN)</t>
  </si>
  <si>
    <t>Mesto KE</t>
  </si>
  <si>
    <t>Mesto Košice</t>
  </si>
  <si>
    <t>Materská škola, Azovská 1, 040 12 Košice - Nad jazerom</t>
  </si>
  <si>
    <t>EE-NN - Azovská 1, Košice - Nad jazerom</t>
  </si>
  <si>
    <t>24ZVS00000457966</t>
  </si>
  <si>
    <t>áno</t>
  </si>
  <si>
    <t>NN</t>
  </si>
  <si>
    <t>Materská škola, Bernolákova 14, 040 11 Košice - Západ</t>
  </si>
  <si>
    <t>EE-NN - Bernolákova 14, Košice - Západ</t>
  </si>
  <si>
    <t>24ZVS0000017946L</t>
  </si>
  <si>
    <t>ano</t>
  </si>
  <si>
    <t>Materská škola, Boženy Němcovej 4, 040 01 Košice - Sever</t>
  </si>
  <si>
    <t>EE-NN - Boženy Němcovej 4, Košice - Sever</t>
  </si>
  <si>
    <t>24ZVS0000027207G</t>
  </si>
  <si>
    <t>24ZVS0000027203O</t>
  </si>
  <si>
    <t>nie</t>
  </si>
  <si>
    <t>24ZVS0000047490K</t>
  </si>
  <si>
    <t>Materská škola, Budanová 6, Košice - 040 01 Kavečany</t>
  </si>
  <si>
    <t>EE-NN - Budanová 6, Košice - Kavečany</t>
  </si>
  <si>
    <t>24ZVS0000025387Z</t>
  </si>
  <si>
    <t>Materská škola, Budapeštianská 3, 040 13 Košice - Ťahanovce</t>
  </si>
  <si>
    <t>EE-NN - Budapeštianská 3, Košice - Sídlisko Ťahanovce</t>
  </si>
  <si>
    <t>24ZVS0000061387V</t>
  </si>
  <si>
    <t>Materská škola, Cottbuská 47 34, 040 23 Košice - Sídlisko KVP</t>
  </si>
  <si>
    <t>EE-NN - Cottbuská 47, Košice - Sídlisko KVP</t>
  </si>
  <si>
    <t>24ZVS00000439131</t>
  </si>
  <si>
    <t>Materská škola, Čínska 24, 040 13 Košice - Sídlisko Ťahanovce</t>
  </si>
  <si>
    <t>EE-NN - Čínska 24, Košice - Sídlisko Ťahanovce</t>
  </si>
  <si>
    <t>24ZVS0000048711P</t>
  </si>
  <si>
    <t>Materská škola, Čordákova 17, 040 23 Košice - Sídlisko KVP</t>
  </si>
  <si>
    <t>EE-NN - Čordákova 17, Košice - Sídlisko KVP</t>
  </si>
  <si>
    <t>24ZVS0000039080Z</t>
  </si>
  <si>
    <t>Materská škola, Dénešova 53, 040 23 Košice - Sídlisko KVP</t>
  </si>
  <si>
    <t>EE-NN - Dénešova 53, Košice - Sídlisko KVP</t>
  </si>
  <si>
    <t>24ZVS00000250132</t>
  </si>
  <si>
    <t>Materská škola, Družicová 5, 040 12 Košice - Nad jazerom</t>
  </si>
  <si>
    <t>EE-NN - Družicová 5, Košice - Nad jazerom</t>
  </si>
  <si>
    <t>24ZVS0000022850G</t>
  </si>
  <si>
    <t>Materská škola, Hečkova 11 a 13, 040 17 Košice - Barca</t>
  </si>
  <si>
    <t>EE-NN - Hečkova 11, Košice - Barca</t>
  </si>
  <si>
    <t>24ZVS0000013131C</t>
  </si>
  <si>
    <t>EE-NN - Hečkova 13, Košice - Barca</t>
  </si>
  <si>
    <t>24ZVS0000013138Z</t>
  </si>
  <si>
    <t>24ZVS00000131524</t>
  </si>
  <si>
    <t>Materská škola, Hemerkova 26, 040 11 Košice - Sídlisko KVP</t>
  </si>
  <si>
    <t>EE-NN - Hemerkova 26, Košice - Sídlisko KVP</t>
  </si>
  <si>
    <t>24ZVS00000523930</t>
  </si>
  <si>
    <t>Materská škola, Hronská 7, 040 11 Košice - Západ</t>
  </si>
  <si>
    <t>EE-NN - Hronská 7, Košice - Západ</t>
  </si>
  <si>
    <t>24ZVS00000566781</t>
  </si>
  <si>
    <t>24ZVS0000056672D</t>
  </si>
  <si>
    <t>Materská škola, Humenská 51, 040 11 Košice - Západ</t>
  </si>
  <si>
    <t>EE-NN - Humenská 51, Košice - Západ</t>
  </si>
  <si>
    <t>24ZVS0000047818C</t>
  </si>
  <si>
    <t>24ZVS0000048381K</t>
  </si>
  <si>
    <t>24ZVS0000048419L</t>
  </si>
  <si>
    <t>Materská škola, Húskova 45, 040 11 Košice - Sídlisko KVP</t>
  </si>
  <si>
    <t>EE-NN - Húskova 45, Košice - Sídlisko KVP</t>
  </si>
  <si>
    <t>24ZVS0000031006D</t>
  </si>
  <si>
    <t>Materská škola, Ipeľská 10, 040 11 Košice - Západ</t>
  </si>
  <si>
    <t>EE-NN - Ipeľská 10, Košice - Západ</t>
  </si>
  <si>
    <t>24ZVS0000059257A</t>
  </si>
  <si>
    <t>24ZVS0000059253I</t>
  </si>
  <si>
    <t>Materská škola, Jaltská 33, 040 22 Košice - Dargovských hrdinov</t>
  </si>
  <si>
    <t>EE-NN - Jaltská 33, Košice - Dargovských hrdinov</t>
  </si>
  <si>
    <t>24ZVS0000033312X</t>
  </si>
  <si>
    <t>Materská škola, Jenisejská 24, 040 12 Košice - Nad jazerom</t>
  </si>
  <si>
    <t>EE-NN - Jenisejská 24, Košice - Nad jazerom</t>
  </si>
  <si>
    <t>24ZVS0000063008I</t>
  </si>
  <si>
    <t>Materská škola, Kalinovská 9, 040 22 Košice - Dargovských hrdinov</t>
  </si>
  <si>
    <t>EE-NN - Kalinovská 9, Košice - Dargovských hrdinov</t>
  </si>
  <si>
    <t>24ZVS0000035113T</t>
  </si>
  <si>
    <t>Materská škola, Kežmarská 46, 040 11 Košice - Západ</t>
  </si>
  <si>
    <t>EE-NN - Kežmarská 46, Košice - Západ</t>
  </si>
  <si>
    <t>24ZVS0000030475K</t>
  </si>
  <si>
    <t>Materská škola, Kovaľská 12/A, 040 15 Košice - Poľov</t>
  </si>
  <si>
    <t>EE-NN - Kovaľská 12/a, Košice - Poľov</t>
  </si>
  <si>
    <t>24ZVS00000485668</t>
  </si>
  <si>
    <t>Materská škola, Lidické námestie 18, 040 22 Košice - Dargovských hrdinov</t>
  </si>
  <si>
    <t>EE-NN - Lidické námestie 18, Košice - Dargovských hrdinov</t>
  </si>
  <si>
    <t>24ZVS0000013257R</t>
  </si>
  <si>
    <t>Materská škola, Miškovecká 20, 040 11 Košice - Juh</t>
  </si>
  <si>
    <t>EE-NN - Miškovecká 20, Košice - Juh</t>
  </si>
  <si>
    <t>24ZVS0000060887G</t>
  </si>
  <si>
    <t>Materská škola, Moldavská cesta 23, 040 11 Košice - Západ</t>
  </si>
  <si>
    <t>EE-NN - Moldavská cesta 23, Košice - Západ</t>
  </si>
  <si>
    <t>24ZVS0000047095Q</t>
  </si>
  <si>
    <t>Materská škola, Muškátová 7, 040 11 Košice - Západ</t>
  </si>
  <si>
    <t>EE-NN - Muškátová 7, Košice - Západ</t>
  </si>
  <si>
    <t>24ZVS00000664011</t>
  </si>
  <si>
    <t>EE-NN - Muškátová 5, Košice - Západ</t>
  </si>
  <si>
    <t>24ZVS0000055396G</t>
  </si>
  <si>
    <t>24ZVS00000300911</t>
  </si>
  <si>
    <t>Materská škola, Nájomná budova, Poľná 317/1, 040 14 Košice - Košická Nová Ves</t>
  </si>
  <si>
    <t>EE-VN - Poľná 1, Košice - Košická Nová Ves</t>
  </si>
  <si>
    <t>24ZVS0000001125N</t>
  </si>
  <si>
    <t>VN</t>
  </si>
  <si>
    <t>Materská škola, Obrancov mieru 16, 040 01 Košice - Sever</t>
  </si>
  <si>
    <t>EE-NN - Obrancov mieru 16, Košice - Sever</t>
  </si>
  <si>
    <t>24ZVS00000704617</t>
  </si>
  <si>
    <t>Materská škola, Obrancov mieru 20, 040 01 Košice - Sever</t>
  </si>
  <si>
    <t>EE-NN - Obrancov mieru 20, Košice - Sever</t>
  </si>
  <si>
    <t>24ZVS0000017581Z</t>
  </si>
  <si>
    <t>24ZVS0000070484W</t>
  </si>
  <si>
    <t>Materská škola, Oštepová 1, 040 01 Košice - Juh</t>
  </si>
  <si>
    <t>EE-NN - Oštepová 1, Košice - Juh</t>
  </si>
  <si>
    <t>24ZVS0000039382J</t>
  </si>
  <si>
    <t>Materská škola, Ovručská 14, 040 22 Košice - Dargovských hrdinov</t>
  </si>
  <si>
    <t>EE-NN - Ovručská 14, Košice - Dargovských hrdinov</t>
  </si>
  <si>
    <t>24ZVS0000023539B</t>
  </si>
  <si>
    <t>Materská škola, Park mládeže 4, 040 01 Košice - Sever</t>
  </si>
  <si>
    <t>EE-NN - Park mládeže 4, Košice - Sever</t>
  </si>
  <si>
    <t>24ZVS0000070700F</t>
  </si>
  <si>
    <t>24ZVS00000707144</t>
  </si>
  <si>
    <t>Materská škola, Polianska 4, 040 01 Košice - Sever</t>
  </si>
  <si>
    <t>EE-NN - Polianska 4, Košice - Sever</t>
  </si>
  <si>
    <t>24ZVS00000713462</t>
  </si>
  <si>
    <t>24ZVS0000071342A</t>
  </si>
  <si>
    <t>Materská škola, Povstania českého ľudu 740/11, 040 22 Košice - Dargovských hrdinov</t>
  </si>
  <si>
    <t>EE-NN - Povstania českého ľudu 740/11, Košice - Dargovských hrdinov</t>
  </si>
  <si>
    <t>24ZVS00000122460</t>
  </si>
  <si>
    <t>Materská škola, Repíková 58, 040 17 Košice - Šebastovce</t>
  </si>
  <si>
    <t>EE-NN - Repíková 58, Košice - Šebastovce</t>
  </si>
  <si>
    <t>24ZVS0000015150Z</t>
  </si>
  <si>
    <t>Materská škola, Šafárikova trieda 4, 040 11 Košice - Západ</t>
  </si>
  <si>
    <t>EE-NN - Šafárikova trieda 4, Košice - Západ</t>
  </si>
  <si>
    <t>24ZVS0000009441A</t>
  </si>
  <si>
    <t>24ZVS00000094436</t>
  </si>
  <si>
    <t>Materská škola, Turgenevova 38, 040 01 Košice - Juh</t>
  </si>
  <si>
    <t>EE-NN - Turgenevova 38, Košice - Juh</t>
  </si>
  <si>
    <t>24ZVS00000244756</t>
  </si>
  <si>
    <t>Materská škola, Watsonova 2, 040 01 Košice - Sever</t>
  </si>
  <si>
    <t>EE-NN - Watsonova 2, Košice - Sever</t>
  </si>
  <si>
    <t>24ZVS00000290383</t>
  </si>
  <si>
    <t>Materská škola, Za priekopou 57, 040 16 Košice - Myslava</t>
  </si>
  <si>
    <t>EE-NN - Za priekopou 57, Košice - Myslava</t>
  </si>
  <si>
    <t>24ZVS0000050839X</t>
  </si>
  <si>
    <t>Materská škola, Zupkova 37, 040 22 Košice - Dargovských hrdinov</t>
  </si>
  <si>
    <t>EE-NN - Zupkova 37, Košice - Dargovských hrdinov</t>
  </si>
  <si>
    <t>24ZVS0000012380X</t>
  </si>
  <si>
    <t xml:space="preserve">Mesto - </t>
  </si>
  <si>
    <t>EE-NN - Československej armády 10, Košice - Staré Mesto</t>
  </si>
  <si>
    <t>24ZVS0000718514X</t>
  </si>
  <si>
    <t>EE-NN - Popradská 8888, Košice - Západ</t>
  </si>
  <si>
    <t>24ZVS0000633239C</t>
  </si>
  <si>
    <t>EE-NN - Hrnčiarska 21, Košice - Staré Mesto</t>
  </si>
  <si>
    <t>24ZVS0000686144F</t>
  </si>
  <si>
    <t>EE-NN - Nám. osloboditeľov 0, Košice - Staré Mesto</t>
  </si>
  <si>
    <t>24ZVS0000691895Q</t>
  </si>
  <si>
    <t>EE-NN - Nám. osloboditeľov 9002, Košice - Staré Mesto</t>
  </si>
  <si>
    <t>24ZVS00000392996</t>
  </si>
  <si>
    <t>EE-NN - Popradská 4696/2, Košice - Západ</t>
  </si>
  <si>
    <t>24ZVS0000628515W</t>
  </si>
  <si>
    <t>Mesto - Antoniky</t>
  </si>
  <si>
    <t>EE-NN - Kováčska 69, Košice - Staré Mesto</t>
  </si>
  <si>
    <t>24ZVS00006786993</t>
  </si>
  <si>
    <t>EE-NN - Poštová 0, Košice - Staré Mesto</t>
  </si>
  <si>
    <t>24ZVS0000678693F</t>
  </si>
  <si>
    <t>Mesto - Archív mesta</t>
  </si>
  <si>
    <t>EE-NN - Hlavná 116, Košice - Staré Mesto</t>
  </si>
  <si>
    <t>24ZVS0000039444N</t>
  </si>
  <si>
    <t>Mesto - CSS</t>
  </si>
  <si>
    <t>EE-NN - Alšavská 800, Košice - Vyšné Opátske</t>
  </si>
  <si>
    <t>24ZVS00006503951</t>
  </si>
  <si>
    <t>EE-NN - Barčianska 0, Košice - Barca</t>
  </si>
  <si>
    <t>24ZVS0000713612L</t>
  </si>
  <si>
    <t>EE-NN - Bukovecká 1, Košice - Nad jazerom</t>
  </si>
  <si>
    <t>24ZVS00000527170</t>
  </si>
  <si>
    <t>EE-NN - Bukovecká 2, Košice - Nad jazerom</t>
  </si>
  <si>
    <t>24ZVS00000527316</t>
  </si>
  <si>
    <t>EE-NN - Festivalové námestie 1249, Košice - Sever</t>
  </si>
  <si>
    <t>24ZVS0000038532V</t>
  </si>
  <si>
    <t>EE-NN - Hlavná 9000, Košice - Staré Mesto</t>
  </si>
  <si>
    <t>24ZVS00000190486</t>
  </si>
  <si>
    <t>EE-NN - Hlinkova 4, Košice - Sever</t>
  </si>
  <si>
    <t>24ZVS0000068256B</t>
  </si>
  <si>
    <t>EE-NN - Ipeľská 888, Košice - Západ</t>
  </si>
  <si>
    <t>24ZVS00006430012</t>
  </si>
  <si>
    <t>EE-NN - Južná trieda 999, Košice - Juh</t>
  </si>
  <si>
    <t>24ZVS0000652982D</t>
  </si>
  <si>
    <t>EE-NN - Kalinovská 20, Košice - Dargovských hrdinov</t>
  </si>
  <si>
    <t>24ZVS0000663906I</t>
  </si>
  <si>
    <t>EE-NN - Letná 0, Košice - Sever</t>
  </si>
  <si>
    <t>24ZVS0000713607E</t>
  </si>
  <si>
    <t>EE-NN - Lúčna 9003, Košice - Šaca</t>
  </si>
  <si>
    <t>24ZVS00000518503</t>
  </si>
  <si>
    <t>EE-NN - Maršala Koneva 1A, Košice - Dargovských hrdinov</t>
  </si>
  <si>
    <t>24ZVS0000036843O</t>
  </si>
  <si>
    <t>EE-NN - Moyzesova 9000, Košice - Staré Mesto</t>
  </si>
  <si>
    <t>24ZVS0000033038R</t>
  </si>
  <si>
    <t>EE-NN - Moyzesova 9003, Košice - Staré Mesto</t>
  </si>
  <si>
    <t>24ZVS0000030040I</t>
  </si>
  <si>
    <t>EE-NN - Národná trieda 9002, Košice - Sever</t>
  </si>
  <si>
    <t>24ZVS0000068260K</t>
  </si>
  <si>
    <t>EE-NN - Národná trieda 9039, Košice - Sever</t>
  </si>
  <si>
    <t>24ZVS0000032743B</t>
  </si>
  <si>
    <t>EE-NN - Opatovská cesta 1722/1, Košice - Vyšné Opátske</t>
  </si>
  <si>
    <t>24ZVS0000619805O</t>
  </si>
  <si>
    <t>EE-NN - Opatovská cesta 1722/2, Košice - Vyšné Opátske</t>
  </si>
  <si>
    <t>24ZVS0000621427R</t>
  </si>
  <si>
    <t>EE-NN - Orechová 800, Košice - Dargovských hrdinov</t>
  </si>
  <si>
    <t>24ZVS00006503919</t>
  </si>
  <si>
    <t>EE-NN - Palackého 9001, Košice - Juh</t>
  </si>
  <si>
    <t>24ZVS0000039816C</t>
  </si>
  <si>
    <t>EE-NN - Požiarnická 9002, Košice - Juh</t>
  </si>
  <si>
    <t>24ZVS0000040329P</t>
  </si>
  <si>
    <t>EE-NN - Toryská 9001, Košice - Západ</t>
  </si>
  <si>
    <t>24ZVS0000046438R</t>
  </si>
  <si>
    <t>EE-NN - Trieda SNP 52, Košice - Západ</t>
  </si>
  <si>
    <t>24ZVS0000060183F</t>
  </si>
  <si>
    <t>EE-NN - Trieda SNP 88, Košice - Západ</t>
  </si>
  <si>
    <t>24ZVS0000047974Z</t>
  </si>
  <si>
    <t>EE-NN - Trolejbusová 1, Košice - Džungľa</t>
  </si>
  <si>
    <t>24ZVS0000055740R</t>
  </si>
  <si>
    <t>EE-NN - Zombova 3100, Košice - Sídlisko KVP</t>
  </si>
  <si>
    <t>24ZVS0000071764L</t>
  </si>
  <si>
    <t>EE-NN - Žižkova 9312, Košice - Juh</t>
  </si>
  <si>
    <t>24ZVS00000202359</t>
  </si>
  <si>
    <t>EE-NN - Bez ulice 0, Košice - Západ</t>
  </si>
  <si>
    <t>24ZVS00008084123</t>
  </si>
  <si>
    <t>EE-NN - Bez ulice 0, Košice- Nad jazerom</t>
  </si>
  <si>
    <t>24ZVS00008368621</t>
  </si>
  <si>
    <t>24ZVS0000836864Y</t>
  </si>
  <si>
    <t>24ZVS0000836865W</t>
  </si>
  <si>
    <t>24ZVS0000836867S</t>
  </si>
  <si>
    <t>EE-NN - Herlianska 1248 (9011), Košice - Košická Nová Ves</t>
  </si>
  <si>
    <t>24ZVS0000035503G</t>
  </si>
  <si>
    <t>EE-NN - Herlianska 1814/54, Košice - Košická Nová Ves</t>
  </si>
  <si>
    <t>24ZVS0000735652O</t>
  </si>
  <si>
    <t>EE-NN - Herlianska 9010, Košice - Košická Nová Ves</t>
  </si>
  <si>
    <t>24ZVS0000035489L</t>
  </si>
  <si>
    <t>EE-NN - Idanská 0, Košice - Západ</t>
  </si>
  <si>
    <t>24ZVS0000713609A</t>
  </si>
  <si>
    <t>EE-NN - Jantárová 9027, Košice - Juh</t>
  </si>
  <si>
    <t>24ZVS00000355078</t>
  </si>
  <si>
    <t>EE-NN - Jantárová 9028, Košice - Juh</t>
  </si>
  <si>
    <t>24ZVS00000355248</t>
  </si>
  <si>
    <t>EE-NN - Kavečianska cesta 9019, Košice - Sever</t>
  </si>
  <si>
    <t>24ZVS00000551365</t>
  </si>
  <si>
    <t>EE-NN - Kuzmányho 4, Košice - Staré Mesto</t>
  </si>
  <si>
    <t>24ZVS0000707928H</t>
  </si>
  <si>
    <t>EE-NN - Nám. osloboditeľov 22, Košice - Staré Mesto</t>
  </si>
  <si>
    <t>24ZVS0000035530D</t>
  </si>
  <si>
    <t>EE-NN - Národná trieda 1, Košice - Sever</t>
  </si>
  <si>
    <t>24ZVS00000415488</t>
  </si>
  <si>
    <t>EE-NN - Nerudova 1618/2, Košice - Juh</t>
  </si>
  <si>
    <t>24ZVS0000713610P</t>
  </si>
  <si>
    <t>EE-NN - Perešská 0, Košice - Pereš</t>
  </si>
  <si>
    <t>24ZVS0000035558S</t>
  </si>
  <si>
    <t>24ZVS00000355604</t>
  </si>
  <si>
    <t>24ZVS0000035576Q</t>
  </si>
  <si>
    <t>24ZVS0000035579K</t>
  </si>
  <si>
    <t>EE-NN - Požiarnická 1497, Košice - Juh</t>
  </si>
  <si>
    <t>24ZVS00000115065</t>
  </si>
  <si>
    <t>EE-NN - Prešovská cesta 800, Košice - Dargovských hrdinov</t>
  </si>
  <si>
    <t>24ZVS00006503935</t>
  </si>
  <si>
    <t>EE-NN - Rastislavova 999, Košice - Juh</t>
  </si>
  <si>
    <t>24ZVS00006529849</t>
  </si>
  <si>
    <t>EE-NN - Starozagorská 9012, Košice - Sídlisko KVP</t>
  </si>
  <si>
    <t>24ZVS00000385007</t>
  </si>
  <si>
    <t>EE-NN - sv. Ladislava 2/A, Košice - Košická Nová Ves</t>
  </si>
  <si>
    <t>24ZVS0000037596A</t>
  </si>
  <si>
    <t>EE-NN - Štefánikova 50, Košice - Staré Mesto</t>
  </si>
  <si>
    <t>24ZVS0000036591P</t>
  </si>
  <si>
    <t>EE-NN - Štefánikova 9000, Košice - Staré Mesto</t>
  </si>
  <si>
    <t>24ZVS0000041561G</t>
  </si>
  <si>
    <t>EE-NN - Trieda SNP 402/77, Košice - Západ</t>
  </si>
  <si>
    <t>24ZVS0000713608C</t>
  </si>
  <si>
    <t>EE-NN - Ukrajinská 888/A, Košice - Krásna</t>
  </si>
  <si>
    <t>24ZVS0000627516Z</t>
  </si>
  <si>
    <t>EE-NN - Zimná 3, Košice - Staré Mesto</t>
  </si>
  <si>
    <t>24ZVS00000297861</t>
  </si>
  <si>
    <t>Mesto - Detská železnica</t>
  </si>
  <si>
    <t>EE-NN - Čermeľské údolie 0, Košice - Sever</t>
  </si>
  <si>
    <t>24ZVS0000057226V</t>
  </si>
  <si>
    <t>EE-NN - bez ulice 0, Košice-Sever</t>
  </si>
  <si>
    <t>24ZVS00007790079</t>
  </si>
  <si>
    <t>Mesto - Fontána</t>
  </si>
  <si>
    <t>EE-NN - Komenského, Košice - Sever</t>
  </si>
  <si>
    <t>24ZVS00006860952</t>
  </si>
  <si>
    <t>EE-NN - Tajovského 2, Košice - Staré Mesto</t>
  </si>
  <si>
    <t>24ZVS0000042498T</t>
  </si>
  <si>
    <t>EE-NN - Dominikánske námestie 1, Košice - Staré Mesto</t>
  </si>
  <si>
    <t>24ZVS0000653568I</t>
  </si>
  <si>
    <t>EE-NN - Ťahanovská ul. STRED, Košice - Ťahanovce</t>
  </si>
  <si>
    <t>24ZVS0000872414O</t>
  </si>
  <si>
    <t>24ZVS0000694878B</t>
  </si>
  <si>
    <t>Mesto - Mestská polícia</t>
  </si>
  <si>
    <t>EE-NN - Cottbuská 36, Košice - Sídlisko KVP</t>
  </si>
  <si>
    <t>24ZVS00000569640</t>
  </si>
  <si>
    <t>EE-NN - Jarmočná 1, Košice - Juh</t>
  </si>
  <si>
    <t>24ZVS0000020658I</t>
  </si>
  <si>
    <t>EE-NN - Tajovského 9, Košice - Staré Mesto</t>
  </si>
  <si>
    <t>24ZVS0000020597C</t>
  </si>
  <si>
    <t>24ZVS00000563231</t>
  </si>
  <si>
    <t>EE-NN - Račí potok 0, Košice - Sever</t>
  </si>
  <si>
    <t>24ZVS00008030313</t>
  </si>
  <si>
    <t>24ZVS00008030321</t>
  </si>
  <si>
    <t>EE-NN - Zvončeková 0, Košice - Západ</t>
  </si>
  <si>
    <t>24ZVS0000799683V</t>
  </si>
  <si>
    <t>Mesto - MHD zastávka</t>
  </si>
  <si>
    <t>EE-NN - Festivalové námestie 1, Košice - Sever</t>
  </si>
  <si>
    <t>24ZVS0000707646R</t>
  </si>
  <si>
    <t>EE-NN - Obrancov mieru 0/Komeského 71, Košice - Sever</t>
  </si>
  <si>
    <t>24ZVS00007135840</t>
  </si>
  <si>
    <t>EE-NN - Bardejovská 0, Košice - Západ</t>
  </si>
  <si>
    <t>24ZVS0000707644V</t>
  </si>
  <si>
    <t>EE-NN - Hronská 0, Košice - Západ</t>
  </si>
  <si>
    <t>24ZVS00007136189</t>
  </si>
  <si>
    <t>24ZVS0000713614H</t>
  </si>
  <si>
    <t>EE-NN - Pri jazdiarni 0, Košice - Staré Mesto</t>
  </si>
  <si>
    <t>24ZVS0000691799M</t>
  </si>
  <si>
    <t>EE-NN - Trieda SNP 0, Košice - Západ</t>
  </si>
  <si>
    <t>24ZVS00007135476</t>
  </si>
  <si>
    <t>EE-NN - Zimná 1006, Košice - Staré Mesto</t>
  </si>
  <si>
    <t>24ZVS00007135484</t>
  </si>
  <si>
    <t>EE-NN - Bez ulice 0, Košice - Sever</t>
  </si>
  <si>
    <t>24ZVS0000806899X</t>
  </si>
  <si>
    <t>EE-NN - Boženy Němcovej 35/2, Košice - Sever</t>
  </si>
  <si>
    <t>24ZVS0000713613J</t>
  </si>
  <si>
    <t>EE-NN - Havlíčkova 1, Košice - Sever</t>
  </si>
  <si>
    <t>24ZVS0000707643X</t>
  </si>
  <si>
    <t>EE-NN - Komenského 0, Košice - Sever</t>
  </si>
  <si>
    <t>24ZVS0000713632F</t>
  </si>
  <si>
    <t>24ZVS0000713615F</t>
  </si>
  <si>
    <t>EE-NN - Nerudova 0, Košice - Juh</t>
  </si>
  <si>
    <t>24ZVS0000713611N</t>
  </si>
  <si>
    <t>EE-NN - Tatranská 0, Košice - Staré Mesto</t>
  </si>
  <si>
    <t>24ZVS0000713616D</t>
  </si>
  <si>
    <t>EE-NN - Tomášikova 0, Košice - Sever</t>
  </si>
  <si>
    <t>24ZVS0000713585Z</t>
  </si>
  <si>
    <t>24ZVS0000713617B</t>
  </si>
  <si>
    <t>Mesto - Múzeum vila ateliér Mathé</t>
  </si>
  <si>
    <t>EE-NN - Horolezecká 1, Košice - Sever</t>
  </si>
  <si>
    <t>24ZVS0000560479X</t>
  </si>
  <si>
    <t>Mesto - Nájomná budova, Galaktická 9, 040 12 Košice - Nad jazerom</t>
  </si>
  <si>
    <t>EE-NN - Galaktická 9, Košice - Nad jazerom</t>
  </si>
  <si>
    <t>24ZVS0000063811Y</t>
  </si>
  <si>
    <t>Mesto - Nájomná budova, Jegorovovo nám. 2, 040 22 Košice - Dargovských hrdinov</t>
  </si>
  <si>
    <t>EE-NN - Jegorovovo nám. 2, Košice - Dargovských hrdinov</t>
  </si>
  <si>
    <t>24ZVS0000064961A</t>
  </si>
  <si>
    <t>Mesto - Parkovací dom</t>
  </si>
  <si>
    <t>EE-NN - Jánošíkova 3848/114, Košice - Juh</t>
  </si>
  <si>
    <t>24ZVS0000668594N</t>
  </si>
  <si>
    <t>Mesto - Prečerpávacia stanica</t>
  </si>
  <si>
    <t>EE-VN - Palackého 9000, Košice - Juh</t>
  </si>
  <si>
    <t>24ZVS00006524630</t>
  </si>
  <si>
    <t>Mesto - Športové zariadenia</t>
  </si>
  <si>
    <t>EE-NN - Hviezdoslavova 8, Košice - Staré Mesto</t>
  </si>
  <si>
    <t>24ZVS0000066096H</t>
  </si>
  <si>
    <t>EE-NN - Nám. L. Novomeského 0, Košice - Staré Mesto</t>
  </si>
  <si>
    <t>24ZVS00007890251</t>
  </si>
  <si>
    <t>EE-NN - Užhorodská 39, Košice - Juh</t>
  </si>
  <si>
    <t>24ZVS0000626795A</t>
  </si>
  <si>
    <t>EE-NN - Želiarska 2217/4, Košice - Ťahanovce</t>
  </si>
  <si>
    <t>24ZVS0000809456F</t>
  </si>
  <si>
    <t>24ZVS00007041897</t>
  </si>
  <si>
    <t>Mesto - VO</t>
  </si>
  <si>
    <t>EE-NN - Národná trieda 71, Košice - Sever</t>
  </si>
  <si>
    <t>24ZVS0000657088C</t>
  </si>
  <si>
    <t>EE-NN - Budanová 9020, Košice - Kavečany</t>
  </si>
  <si>
    <t>24ZVS0000014183P</t>
  </si>
  <si>
    <t>EE-NN - K ihrisku 888, Košice - Kavečany</t>
  </si>
  <si>
    <t>24ZVS00006608230</t>
  </si>
  <si>
    <t>EE-NN - Na kope, Košice - Myslava</t>
  </si>
  <si>
    <t>24ZVS0000677742X</t>
  </si>
  <si>
    <t>EE-NN - Repná 9000, Košice - Ťahanovce (refakturacia)</t>
  </si>
  <si>
    <t>24ZVS0000068568T</t>
  </si>
  <si>
    <t>EE-NN - Ťahanovce 9010, Košice - Ťahanovce (Refakturacia)</t>
  </si>
  <si>
    <t>24ZVS00000685624</t>
  </si>
  <si>
    <t>EE-NN - Golianova 30 - 33, Košice - Krásna (Refakturacia)</t>
  </si>
  <si>
    <t>24ZVS0000668296V</t>
  </si>
  <si>
    <t>Mesto - závorové parkoviská</t>
  </si>
  <si>
    <t>EE-NN - Festivalové námestie 2599, Košice - Sever</t>
  </si>
  <si>
    <t>24ZVS0000632811F</t>
  </si>
  <si>
    <t>EE-NN - Široká 0, Košice - Kavečany 040 01</t>
  </si>
  <si>
    <t>24ZVS0000633427B</t>
  </si>
  <si>
    <t>EE-NN - Hutnícka 777/22, Košice - Staré Mesto</t>
  </si>
  <si>
    <t>24ZVS00008454935</t>
  </si>
  <si>
    <t>EE-NN - Južná trieda 29, Košice - Juh</t>
  </si>
  <si>
    <t>24ZVS00008469995</t>
  </si>
  <si>
    <t>EE-NN - Kasárenské námestie 8000, Košice - Staré Mesto</t>
  </si>
  <si>
    <t>24ZVS0000625671X</t>
  </si>
  <si>
    <t>EE-NN - Stará spišská cesta 0, Košice - Sever</t>
  </si>
  <si>
    <t>24ZVS00007257202</t>
  </si>
  <si>
    <t>EE-NN - Strojárenská 0, Košice - Staré Mesto</t>
  </si>
  <si>
    <t>24ZVS0000703886R</t>
  </si>
  <si>
    <t>Detské jasle, Jesenná 12, 040 01 Košice - Staré Mesto</t>
  </si>
  <si>
    <t>EE-NN - Jesenná 12, Košice - Staré Mesto</t>
  </si>
  <si>
    <t>24ZVS0000070368Y</t>
  </si>
  <si>
    <t>Chata na Bukovci</t>
  </si>
  <si>
    <t>EE-NN - Bukovec 24, Bukovec</t>
  </si>
  <si>
    <t>24ZVS0000053164A</t>
  </si>
  <si>
    <t>ZŠ a ŠZ sps</t>
  </si>
  <si>
    <t>Centrum voľného času, Orgovánová 5, 040 11 Košice</t>
  </si>
  <si>
    <t>EE-NN - Charkovská 1, Košice - Dargovských hrdinov</t>
  </si>
  <si>
    <t>24ZVS0000048914B</t>
  </si>
  <si>
    <t>EE-NN - Juhoslovanská 2, Košice - Sídlisko Ťahanovce</t>
  </si>
  <si>
    <t>24ZVS0000061409A</t>
  </si>
  <si>
    <t>24ZVS0000061477U</t>
  </si>
  <si>
    <t>EE-NN - Orgovánová 5, Košice - Západ</t>
  </si>
  <si>
    <t>24ZVS0000019478I</t>
  </si>
  <si>
    <t>EE-NN - Popradská 86, Košice - Západ</t>
  </si>
  <si>
    <t>24ZVS0000035871O</t>
  </si>
  <si>
    <t>EE-NN - Aničkin park 9011, Košice - Západ</t>
  </si>
  <si>
    <t>24ZVS0000053034N</t>
  </si>
  <si>
    <t>EE-NN - Nižná úvrať 26, Košice</t>
  </si>
  <si>
    <t>24ZVS00000192705</t>
  </si>
  <si>
    <t>EE-NN - Popradská 0, Košice - Západ</t>
  </si>
  <si>
    <t>24ZVS0000036111S</t>
  </si>
  <si>
    <t>Jazyková škola, Užhorodská 8, 040 11Košice</t>
  </si>
  <si>
    <t>EE-NN - Užhorodská 1039/8, Košice - Juh</t>
  </si>
  <si>
    <t>24ZVS0000061871Q</t>
  </si>
  <si>
    <t>Materská škola s vyučovacím jazykom maďarským-Óvoda, Žižkova 4, 040 01 Košice</t>
  </si>
  <si>
    <t>EE-NN - Žižkova 1873/4, Košice - Juh</t>
  </si>
  <si>
    <t>24ZVS0000042973P</t>
  </si>
  <si>
    <t>Materská škola, Belehradská 6, 040 13 Košice</t>
  </si>
  <si>
    <t>EE-NN - Belehradská 6, Košice - Sídlisko Ťahanovce</t>
  </si>
  <si>
    <t>24ZVS00000274086</t>
  </si>
  <si>
    <t>Materská škola, Budapeštianska 1, 040 13 Košice</t>
  </si>
  <si>
    <t>EE-NN - Bruselská 18, 040 13  Košice - Sídlisko Ťahovce</t>
  </si>
  <si>
    <t>24ZVS0000012479E</t>
  </si>
  <si>
    <t>EE-NN - Budapeštianská 1, 040 13  Košice - Sídlisko Ťahovce</t>
  </si>
  <si>
    <t>24ZVS0000044048D</t>
  </si>
  <si>
    <t>Materská škola, Dneperská 8, 040 12 Košice</t>
  </si>
  <si>
    <t>EE-NN - Dneperská 2238/8, Košice - Nad jazerom</t>
  </si>
  <si>
    <t>24ZVS00000762939</t>
  </si>
  <si>
    <t>Materská škola, Galaktická 11, 040 12 Košice</t>
  </si>
  <si>
    <t>EE-NN - Galaktická 2227/11, Košice - Nad jazerom</t>
  </si>
  <si>
    <t>24ZVS0000063843L</t>
  </si>
  <si>
    <t>Materská škola, Havanská 26, 040 13 Košice</t>
  </si>
  <si>
    <t>EE-NN - Havanská 2575/26, Košice - Sídlisko Ťahanovce</t>
  </si>
  <si>
    <t>24ZVS0000030473O</t>
  </si>
  <si>
    <t>Materská škola, Juhoslovanská 4, 040 13 Košice</t>
  </si>
  <si>
    <t>EE-NN - Juhoslovanská 2573/4, Košice - Sídlisko Ťahanovce</t>
  </si>
  <si>
    <t>24ZVS00000207966</t>
  </si>
  <si>
    <t>Materská škola, Nešporova 28, 040 11 Košice</t>
  </si>
  <si>
    <t>EE-NN - Nešporova 28, Košice - Západ</t>
  </si>
  <si>
    <t>24ZVS0000008846Q</t>
  </si>
  <si>
    <t>EE-NN - Bystrická 34, Košice - Pereš</t>
  </si>
  <si>
    <t>24ZVS0000014319Q</t>
  </si>
  <si>
    <t>24ZVS0000008863Q</t>
  </si>
  <si>
    <t>Materská škola, Palárikova 22, 040 01 Košice</t>
  </si>
  <si>
    <t>EE-NN - Palárikova 2355/22, Košice - Juh</t>
  </si>
  <si>
    <t>24ZVS0000016316M</t>
  </si>
  <si>
    <t>Materská škola, Smetanova 11, 040 01 Košice</t>
  </si>
  <si>
    <t>EE-NN - Smetanova 11, Košice - Juh</t>
  </si>
  <si>
    <t>24ZVS0000020135D</t>
  </si>
  <si>
    <t>24ZVS0000020132J</t>
  </si>
  <si>
    <t>Materská škola, Trebišovská 11, 040 11 Košice</t>
  </si>
  <si>
    <t>EE-NN - Trebišovská 11, Košice - Západ</t>
  </si>
  <si>
    <t>24ZVS0000042845Y</t>
  </si>
  <si>
    <t>24ZVS0000042866Q</t>
  </si>
  <si>
    <t>Materská škola, Turgenevova 7, 040 01 Košice</t>
  </si>
  <si>
    <t>EE-NN - Turgenevova 1707/7, Košice - Juh</t>
  </si>
  <si>
    <t>24ZVS00000421204</t>
  </si>
  <si>
    <t>Materská škola, Zuzkin park 2, 040 11 Košice</t>
  </si>
  <si>
    <t>EE-NN - Zuzkin park 2, Košice - Západ</t>
  </si>
  <si>
    <t>24ZVS00000211625</t>
  </si>
  <si>
    <t>24ZVS0000021166Y</t>
  </si>
  <si>
    <t>24ZVS00000211706</t>
  </si>
  <si>
    <t>24ZVS0000021174Z</t>
  </si>
  <si>
    <t>Materská škola, Žiacka 18, 040 18 Košice</t>
  </si>
  <si>
    <t>EE-NN - Žiacka 18, Košice - Krásna</t>
  </si>
  <si>
    <t>24ZVS0000035835S</t>
  </si>
  <si>
    <t>Školská jedáleň, Bernolákova 16, 040 11 Košice</t>
  </si>
  <si>
    <t>EE-NN - Bernolákova 424/18, Košice - Západ</t>
  </si>
  <si>
    <t>24ZVS0000037114H</t>
  </si>
  <si>
    <t>Školská jedáleň, Kežmarská 28, 040 01 Košice</t>
  </si>
  <si>
    <t>EE-NN - Kežmarská 309/28, Košice - Západ</t>
  </si>
  <si>
    <t>24ZVS0000030448N</t>
  </si>
  <si>
    <t>Školská jedáleň, Trebišovská 10, 040 11 Košice</t>
  </si>
  <si>
    <t>EE-NN - Trebišovská 12, Košice - Západ</t>
  </si>
  <si>
    <t>24ZVS00000428415</t>
  </si>
  <si>
    <t>Základná  škola, Slobody 1</t>
  </si>
  <si>
    <t>EE-NN - Slobody 239/1, Košice - Západ</t>
  </si>
  <si>
    <t>24ZVS0000047732M</t>
  </si>
  <si>
    <t>Základná škola Fábryho 44, Košice</t>
  </si>
  <si>
    <t>EE-NN - Fábryho 961/44, Košice - Dargovských hrdinov</t>
  </si>
  <si>
    <t>24ZVS0000014706J</t>
  </si>
  <si>
    <t>Základná škola Jozefa Urbana, Jenisejská 22, 040 12 Košice</t>
  </si>
  <si>
    <t>EE-NN - Jenisejská 1410/22, Košice - Nad jazerom</t>
  </si>
  <si>
    <t>24ZVS0000063001W</t>
  </si>
  <si>
    <t>Základná škola Krosnianska 6, 040 22 Košice - Dargovských hrdinov</t>
  </si>
  <si>
    <t>EE-NN - Krosnianska 6, Košice - Dargovských hrdinov</t>
  </si>
  <si>
    <t>24ZVS0000049948Q</t>
  </si>
  <si>
    <t>Spojená škola Ľ. Podjavorinskej 1, 040 11 Košice</t>
  </si>
  <si>
    <t>EE-NN - Podjavorinskej 1, Košice - Luník IX</t>
  </si>
  <si>
    <t>24ZVS0000045188T</t>
  </si>
  <si>
    <t>EE-NN - Hrebendova 5, Košice - Luník IX</t>
  </si>
  <si>
    <t>24ZVS0000012930O</t>
  </si>
  <si>
    <t>Základná škola Ľudovíta Fullu, Maurerova 21, 040 22 Košice</t>
  </si>
  <si>
    <t>EE-NN - Maurerova 895/21, Košice - Dargovských hrdinov</t>
  </si>
  <si>
    <t>24ZVS00000325926</t>
  </si>
  <si>
    <t>Základná škola Mateja Lechkého, Lechkého 4, 040 23 Košice</t>
  </si>
  <si>
    <t>EE-NN - Jána Pavla II. 1, Košice - Sídlisko KVP</t>
  </si>
  <si>
    <t>24ZVS00000545403</t>
  </si>
  <si>
    <t>24ZVS0000054665K</t>
  </si>
  <si>
    <t>Základná škola s materskou školou, Masarykova 19/A, 040 01 Košice</t>
  </si>
  <si>
    <t>EE-NN - Masarykova 19/A, Košice - Staré Mesto</t>
  </si>
  <si>
    <t>24ZVS0000076521M</t>
  </si>
  <si>
    <t>Základná škola s materskou školou, Želiarska 4, 040 13 Košice</t>
  </si>
  <si>
    <t>EE-NN - Želiarska 4, Košice - Ťahanovce</t>
  </si>
  <si>
    <t>24ZVS0000009315F</t>
  </si>
  <si>
    <t>24ZVS0000068520K</t>
  </si>
  <si>
    <t>24ZVS00000685373</t>
  </si>
  <si>
    <t>24ZVS0000076404Q</t>
  </si>
  <si>
    <t>Základná škola, Abovská 36, 
040 17 Košice</t>
  </si>
  <si>
    <t>EE-NN - Abovská 296/36, Košice - Barca</t>
  </si>
  <si>
    <t>24ZVS0000013198H</t>
  </si>
  <si>
    <t>24ZVS0000013228Y</t>
  </si>
  <si>
    <t>Základná škola, Belehradská 21, 040 13 Košice</t>
  </si>
  <si>
    <t>EE-NN - Belehradská 2574/21, Košice - Sídlisko Ťahanovce</t>
  </si>
  <si>
    <t>24ZVS0000044663U</t>
  </si>
  <si>
    <t>24ZVS0000076380E</t>
  </si>
  <si>
    <t>Základná škola, Bernolákova 16, 040 11 Košice</t>
  </si>
  <si>
    <t>EE-NN - Bernolákova 16, Košice - Západ</t>
  </si>
  <si>
    <t>24ZVS0000037105I</t>
  </si>
  <si>
    <t>EE-NN - Dolina 43, Košice - Poľov</t>
  </si>
  <si>
    <t>24ZVS0000066946X</t>
  </si>
  <si>
    <t>24ZVS0000066928Z</t>
  </si>
  <si>
    <t>Základná škola, Bruselská 18, 040 13 Košice</t>
  </si>
  <si>
    <t>EE-NN - Bruselská 2611/18, Košice - Sídlisko Ťahanovce</t>
  </si>
  <si>
    <t>24ZVS00000531682</t>
  </si>
  <si>
    <t>24ZVS0000068937O</t>
  </si>
  <si>
    <t>EE-NN - Bruselská 18, Košice - Sídlisko Ťahanovce</t>
  </si>
  <si>
    <t>24ZVS0000053215J</t>
  </si>
  <si>
    <t>Základná škola, Bukovecká 17, 040 12Košice</t>
  </si>
  <si>
    <t>EE-NN - Bukovecká 1370/17, Košice - Nad jazerom</t>
  </si>
  <si>
    <t>24ZVS00000451670</t>
  </si>
  <si>
    <t>Základná škola, Drábova 3, 040 23 Košice</t>
  </si>
  <si>
    <t>EE-NN - Drabova 1148/3, Košice - Sídlisko KVP</t>
  </si>
  <si>
    <t>24ZVS0000013491J</t>
  </si>
  <si>
    <t>Základná škola, Družicová 4, 040 12 Košice</t>
  </si>
  <si>
    <t>EE-NN - Družicová 114, Košice - Nad jazerom</t>
  </si>
  <si>
    <t>24ZVS00000228645</t>
  </si>
  <si>
    <t>Základná škola, Gemerská 2, 
040 01 Košice</t>
  </si>
  <si>
    <t>EE-NN - Gemerská 2, Košice - Juh</t>
  </si>
  <si>
    <t>24ZVS0000056316Z</t>
  </si>
  <si>
    <t>24ZVS00000563207</t>
  </si>
  <si>
    <t>Základná škola, Hroncova 23, 040 01 Košice</t>
  </si>
  <si>
    <t>EE-NN - Hroncova 23, Košice - Sever</t>
  </si>
  <si>
    <t>24ZVS0000027313H</t>
  </si>
  <si>
    <t>24ZVS0000027316B</t>
  </si>
  <si>
    <t>24ZVS0000027320K</t>
  </si>
  <si>
    <t>24ZVS0000027333B</t>
  </si>
  <si>
    <t>Základná škola, Janigova 2, 040 23 Košice</t>
  </si>
  <si>
    <t>EE-NN - Janigova 1327/2, Košice - Sídlisko KVP</t>
  </si>
  <si>
    <t>24ZVS0000042182J</t>
  </si>
  <si>
    <t>24ZVS00000549747</t>
  </si>
  <si>
    <t>EE-NN - Janigova 2, Košice - Sídlisko KVP</t>
  </si>
  <si>
    <t>24ZVS0000045428Z</t>
  </si>
  <si>
    <t>Základná škola, Kežmarská 28, 040 11 Košice</t>
  </si>
  <si>
    <t>EE-NN - Kežmarská 28, Košice - Západ</t>
  </si>
  <si>
    <t>24ZVS0000030446R</t>
  </si>
  <si>
    <t>24ZVS0000030427V</t>
  </si>
  <si>
    <t>Základná škola, Kežmarská 30, 040 11 Košice</t>
  </si>
  <si>
    <t>EE-NN - Kežmarská 30, Košice - Západ</t>
  </si>
  <si>
    <t>24ZVS0000030471S</t>
  </si>
  <si>
    <t>Základná škola, Krosnianska 2, 040 22 Košice</t>
  </si>
  <si>
    <t>EE-NN - Charkovská 9001, Košice - Dargovských hrdinov</t>
  </si>
  <si>
    <t>24ZVS00000538202</t>
  </si>
  <si>
    <t>EE-NN - Krosnianska 2, Košice - Dargovských hrdinov</t>
  </si>
  <si>
    <t>24ZVS0000049415O</t>
  </si>
  <si>
    <t>Základná škola, Krosnianska 4, 040 22 Košice</t>
  </si>
  <si>
    <t>EE-NN - ZŠ Krosnianska 4, 040 22  Košice - Dargovských hrdinov</t>
  </si>
  <si>
    <t>24ZVS0000017711B</t>
  </si>
  <si>
    <t>Základná škola, Mládežnícka 3, 040 15 Košice- Šaca</t>
  </si>
  <si>
    <t>EE-NN - Mládežnícka 3, Košice - Šaca</t>
  </si>
  <si>
    <t>24ZVS0000068236H</t>
  </si>
  <si>
    <t>Základná škola, Nám. L. Novomeského 2, 040 01 Košice</t>
  </si>
  <si>
    <t>EE-NN - Nám. L. Novomeského 2, Košice - Staré Mesto</t>
  </si>
  <si>
    <t>24ZVS0000011529U</t>
  </si>
  <si>
    <t>Základná škola, Park Angelinum 8, 040 01 Košice</t>
  </si>
  <si>
    <t>EE-NN - Park Angelinum 1122/8, Košice - Staré Mesto</t>
  </si>
  <si>
    <t>24ZVS0000056077R</t>
  </si>
  <si>
    <t>Základná škola, Polianska 1, 040 01 Košice</t>
  </si>
  <si>
    <t>EE-NN - Polianska 863/1, Košice - Sever</t>
  </si>
  <si>
    <t>24ZVS0000016764W</t>
  </si>
  <si>
    <t>24ZVS0000071307C</t>
  </si>
  <si>
    <t>Základná škola, Postupimská 37, 040 22 Košice</t>
  </si>
  <si>
    <t>EE-NN - Postupimská 945/37, Košice - Dargovských hrdinov</t>
  </si>
  <si>
    <t>24ZVS0000032920F</t>
  </si>
  <si>
    <t>Základná škola, Považská 12, 040 11 Košice</t>
  </si>
  <si>
    <t>EE-NN - Považská 452/12, Košice - Západ</t>
  </si>
  <si>
    <t>24ZVS0000019791E</t>
  </si>
  <si>
    <t>Základná škola, Požiarnická 3, 040 01 Košice</t>
  </si>
  <si>
    <t>EE-NN - Požiarnická 1497/3, Košice - Juh</t>
  </si>
  <si>
    <t>24ZVS0000039842B</t>
  </si>
  <si>
    <t>Základná škola, Staničná 13, 040 01 Košice</t>
  </si>
  <si>
    <t>EE-NN - Staničná 1901/13, Košice - Juh</t>
  </si>
  <si>
    <t>24ZVS0000019960H</t>
  </si>
  <si>
    <t>24ZVS00000199746</t>
  </si>
  <si>
    <t>Základná škola, Starozagorská 8, 040 23 Košice</t>
  </si>
  <si>
    <t>EE-NN - Starozagorská 3104/8, Košice - Sídlisko KVP</t>
  </si>
  <si>
    <t>24ZVS00000251201</t>
  </si>
  <si>
    <t>24ZVS0000034874N</t>
  </si>
  <si>
    <t>Základná škola, Tomášikova 31, 040 01 Košice</t>
  </si>
  <si>
    <t>EE-NN - Tomášikova 31, Košice - Sever</t>
  </si>
  <si>
    <t>24ZVS0000059039K</t>
  </si>
  <si>
    <t>24ZVS0000059078A</t>
  </si>
  <si>
    <t>24ZVS0000059086B</t>
  </si>
  <si>
    <t>24ZVS0000853103B</t>
  </si>
  <si>
    <t>24ZVS00006010773</t>
  </si>
  <si>
    <t>Základná škola, Trebišovská 10, 040 11 Košice</t>
  </si>
  <si>
    <t>EE-NN - Trebišovská 10, Košice - Západ</t>
  </si>
  <si>
    <t>24ZVS00000428237</t>
  </si>
  <si>
    <t>24ZVS0000042901D</t>
  </si>
  <si>
    <t>Základná škola, Užhorodská 39, 040 11 Košice</t>
  </si>
  <si>
    <t>EE-NN - Užhorodská 1040/39, Košice - Juh</t>
  </si>
  <si>
    <t>24ZVS00000622475</t>
  </si>
  <si>
    <t>Základná umelecká škola Irkutská, Irkutská 1, 040 12 Košice</t>
  </si>
  <si>
    <t>EE-NN - Irkutská 1398/1, Košice - Nad jazerom</t>
  </si>
  <si>
    <t>24ZVS0000018214K</t>
  </si>
  <si>
    <t>Základná umelecká škola, Bernolákova 26, 040 11 Košice</t>
  </si>
  <si>
    <t>EE-NN - Bernolákova 26, Košice - Západ</t>
  </si>
  <si>
    <t>24ZVS00000371464</t>
  </si>
  <si>
    <t>24ZVS0000037142C</t>
  </si>
  <si>
    <t>Základná umelecká škola, Bernolákova 26, 040 11 Košice - EP Rožňavská</t>
  </si>
  <si>
    <t>EE-NN - Rožňavská 10, Košice - Západ</t>
  </si>
  <si>
    <t>24ZVS0000028528S</t>
  </si>
  <si>
    <t>24ZVS0000028542Y</t>
  </si>
  <si>
    <t>Základná umelecká škola, Bernolákova 26, 040 11 Košice - EP Uherova</t>
  </si>
  <si>
    <t>EE-NN - Uherova 11, Košice - Západ</t>
  </si>
  <si>
    <t>24ZVS00000101676</t>
  </si>
  <si>
    <t>24ZVS0000010164C</t>
  </si>
  <si>
    <t>Základná umelecká škola, Jantárová 6, 040 01 Košice</t>
  </si>
  <si>
    <t>EE-NN - Jantárová 1507/6, Košice - Juh</t>
  </si>
  <si>
    <t>24ZVS00000260859</t>
  </si>
  <si>
    <t>Základná umelecká škola, Jantárová 6, Košice - elokované pracovisko Aténska 1</t>
  </si>
  <si>
    <t>EE-NN - Aténska 2, Košice - Sídlisko Ťahanovce</t>
  </si>
  <si>
    <t>24ZVS0000034781U</t>
  </si>
  <si>
    <t>Základná umelecká škola-výtvarný odbor, Kováčska 43, 040 01 Košice</t>
  </si>
  <si>
    <t>EE-NN - Kováčska 266/43, Košice - Staré Mesto</t>
  </si>
  <si>
    <t>24ZVS0000027594K</t>
  </si>
  <si>
    <t>K13</t>
  </si>
  <si>
    <t>K 13 - Košické kultúrne centrá, Kukučínova 81/2, 040 01 Košice - mestská časť Juh</t>
  </si>
  <si>
    <t>K 13 - Košické kultúrne centrá, Kukučínova 81/2, 040 01 Košice - mestská časť Juh - Amfiteáter</t>
  </si>
  <si>
    <t>Festivalové nám. 2, Amfiteáter</t>
  </si>
  <si>
    <t>24ZVS0000019609T</t>
  </si>
  <si>
    <t>24ZVS0000037782D</t>
  </si>
  <si>
    <t>24ZVS00006433465</t>
  </si>
  <si>
    <t>K 13 - Košické kultúrne centrá, Kukučínova 81/2, 040 01 Košice - mestská časť Juh - domček</t>
  </si>
  <si>
    <t xml:space="preserve">Kováčska 18 </t>
  </si>
  <si>
    <t>24ZVS0000022752G</t>
  </si>
  <si>
    <t>K 13 - Košické kultúrne centrá, Kukučínova 81/2, 040 01 Košice - mestská časť Juh - historická radnica</t>
  </si>
  <si>
    <t>Hlavná 59, historická radnica</t>
  </si>
  <si>
    <t>24ZVS0000020400K</t>
  </si>
  <si>
    <t>24ZVS0000048718B</t>
  </si>
  <si>
    <t>K 13 - Košické kultúrne centrá, Kukučínova 81/2, 040 01 Košice - mestská časť Juh - Kulturpark</t>
  </si>
  <si>
    <t>Kukučínova 0</t>
  </si>
  <si>
    <t>24ZVS0000690267N</t>
  </si>
  <si>
    <t>K 13 - Košické kultúrne centrá, Kukučínova 81/2, 040 01 Košice - mestská časť Juh - Kunshalle</t>
  </si>
  <si>
    <t>Mestský park 0</t>
  </si>
  <si>
    <t>24ZVS0000686921W</t>
  </si>
  <si>
    <t>K 13 - Košické kultúrne centrá, Kukučínova 81/2, 040 01 Košice - mestská časť Juh - Múzeum Dolná brána</t>
  </si>
  <si>
    <t>Zvonárska (Archeologické múzeum Dolná brána)</t>
  </si>
  <si>
    <t>24ZVS00006787112</t>
  </si>
  <si>
    <t>K 13 - Košické kultúrne centrá, Kukučínova 81/2, 040 01 Košice - mestská časť Juh - Múzeum maratónu</t>
  </si>
  <si>
    <t>Hlavná 57, Múzeum maratónu</t>
  </si>
  <si>
    <t>24ZVS0000856107P</t>
  </si>
  <si>
    <t>K 13 - Košické kultúrne centrá, Kukučínova 81/2, 040 01 Košice - mestská časť Juh - Výmenník Brigádnická</t>
  </si>
  <si>
    <t>Brigádnická 3</t>
  </si>
  <si>
    <t>24ZVS0000671151C</t>
  </si>
  <si>
    <t>K 13 - Košické kultúrne centrá, Kukučínova 81/2, 040 01 Košice - mestská časť Juh - Výmenník Ľudová</t>
  </si>
  <si>
    <t>Ľudová</t>
  </si>
  <si>
    <t>24ZVS0000686482W</t>
  </si>
  <si>
    <t>K 13 - Košické kultúrne centrá, Kukučínova 81/2, 040 01 Košice - mestská časť Juh - Výmenník Obrody</t>
  </si>
  <si>
    <t>Obrody 247</t>
  </si>
  <si>
    <t>24ZVS0000660405I</t>
  </si>
  <si>
    <t>K 13 - Košické kultúrne centrá, Kukučínova 81/2, 040 01 Košice - mestská časť Juh - Výmenník Štítová</t>
  </si>
  <si>
    <t>Štítová</t>
  </si>
  <si>
    <t>24ZVS0000685748P</t>
  </si>
  <si>
    <t>K 13 - Košické kultúrne centrá, Kukučínova 81/2, 040 01 Košice - mestská časť Juh - Výmenník Važecká</t>
  </si>
  <si>
    <t>Važecká</t>
  </si>
  <si>
    <t>24ZVS0000685726Z</t>
  </si>
  <si>
    <t>K 13 - Košické kultúrne centrá, Kukučínova 81/2, 040 01 Košice - mestská časť Juh - Výmenník Wuppertálska</t>
  </si>
  <si>
    <t>Wuppertálska</t>
  </si>
  <si>
    <t>24ZVS0000686484S</t>
  </si>
  <si>
    <t>Knižnica</t>
  </si>
  <si>
    <t>Knižnica pre mládež mesta Košice, Kukučínova 81/2, 040 01 Košice - mestská časť Juh</t>
  </si>
  <si>
    <t>Poľovnícka 8, 040 11  Košice-Západ</t>
  </si>
  <si>
    <t>24ZVS0000044489K</t>
  </si>
  <si>
    <t>Boženy Němcovej 27, 040 01  Košice-Sever</t>
  </si>
  <si>
    <t>24ZVS0000009610D</t>
  </si>
  <si>
    <t>Humenská 9, 040 11  Košice-Západ</t>
  </si>
  <si>
    <t>24ZVS00000098990</t>
  </si>
  <si>
    <t>24ZVS0000009912Y</t>
  </si>
  <si>
    <t>Mestské lesy</t>
  </si>
  <si>
    <t>Mestské lesy Košice a.s., Južná trieda 11, 040 01 Košice</t>
  </si>
  <si>
    <t>Čermeľské údolie 3288, Košice</t>
  </si>
  <si>
    <t>24ZVS0000015524K</t>
  </si>
  <si>
    <t>Južná trieda 11, Košice</t>
  </si>
  <si>
    <t>24ZVS00000758192</t>
  </si>
  <si>
    <t>Košická Belá 74, 04465 Košická Belá</t>
  </si>
  <si>
    <t>24ZVS0000035502I</t>
  </si>
  <si>
    <t>Malá Lodina 9011, 04481 Malá Lodina</t>
  </si>
  <si>
    <t>24ZVS0000052605B</t>
  </si>
  <si>
    <t>Košická 2,044 31 Kostoľany nad Hor.</t>
  </si>
  <si>
    <t>24ZVS0000065056Y</t>
  </si>
  <si>
    <t>Kavečianska cesta 9018, Košice</t>
  </si>
  <si>
    <t>24ZVS0000061459W</t>
  </si>
  <si>
    <t>Košická 225,044 31 Družstevná pri H.</t>
  </si>
  <si>
    <t>24ZVS0000065732K</t>
  </si>
  <si>
    <t>24ZVS0000047337S</t>
  </si>
  <si>
    <t>Malá Lodina 9020, 04481 Malá Lodina</t>
  </si>
  <si>
    <t>24ZVS0000066514P</t>
  </si>
  <si>
    <t>Malá Lodina 89, 04481 Malá Lodina</t>
  </si>
  <si>
    <t>24ZVS0000066540O</t>
  </si>
  <si>
    <t>Kojšov 277, 05552 Kojšov</t>
  </si>
  <si>
    <t>24ZVS00000502123</t>
  </si>
  <si>
    <t>Opátka 15, 04465 Opátka</t>
  </si>
  <si>
    <t>24ZVS00000765539</t>
  </si>
  <si>
    <t>Psychosociálne centrum</t>
  </si>
  <si>
    <t>Psychosociálne centrum, Löfflerova 1488/2, 040 01 Košice - mestská časť Staré Mesto</t>
  </si>
  <si>
    <t>Psychosociálne centrum, Löfflerova 1488/2, 040 01 Košice - mestská časť Staré Mesto - Komunitné centrum</t>
  </si>
  <si>
    <t>Adlerova 4, 040 22 Košice - Dargovských hrdinov</t>
  </si>
  <si>
    <t>24ZVS00000304070</t>
  </si>
  <si>
    <t>24ZVS00000472236</t>
  </si>
  <si>
    <t>24ZVS0000048802M</t>
  </si>
  <si>
    <t>24ZVS0000068587P</t>
  </si>
  <si>
    <t>24ZVS0000014239O</t>
  </si>
  <si>
    <t>24ZVS00000146665</t>
  </si>
  <si>
    <t>24ZVS0000068772U</t>
  </si>
  <si>
    <t>24ZVS0000717815O</t>
  </si>
  <si>
    <t>24ZVS00007178764</t>
  </si>
  <si>
    <t>24ZVS00007352280</t>
  </si>
  <si>
    <t>24ZVS0000763610W</t>
  </si>
  <si>
    <t>24ZVS0000763616K</t>
  </si>
  <si>
    <t>24ZVS00007636754</t>
  </si>
  <si>
    <t>24ZVS0000764402Y</t>
  </si>
  <si>
    <t>24ZVS0000777429U</t>
  </si>
  <si>
    <t>24ZVS0000777487G</t>
  </si>
  <si>
    <t>24ZVS0000777488E</t>
  </si>
  <si>
    <t>Psychosociálne centrum, Löfflerova 1488/2, 040 01 Košice - mestská časť Staré Mesto - pobočka Južná trieda 23</t>
  </si>
  <si>
    <t>Južná trieda 23, 040 01 Košice - Juh</t>
  </si>
  <si>
    <t>24ZVS0000041419J</t>
  </si>
  <si>
    <t>Psychosociálne centrum, Löfflerova 1488/2, 040 01 Košice - mestská časť Staré Mesto - pobočka Južná trieda 27</t>
  </si>
  <si>
    <t>Južná trieda 27, 040 01 Košice - Juh</t>
  </si>
  <si>
    <t>24ZVS0000745425T</t>
  </si>
  <si>
    <t>SMZ</t>
  </si>
  <si>
    <t>Správa mestskej zelene v Košiciach, Rastislavova 1617/79, 040 01 Košice - mestská časť Juh</t>
  </si>
  <si>
    <t>Správa mestskej zelene v Košiciach, Rastislavova 1617/79, 040 01 Košice - mestská časť Juh -  Bernátovce záhrada</t>
  </si>
  <si>
    <t>Košice - Barca, Barca 779, Bernátovce záhrada</t>
  </si>
  <si>
    <t>24ZVS0000003167Y</t>
  </si>
  <si>
    <t>Správa mestskej zelene v Košiciach, Rastislavova 1617/79, 040 01 Košice - mestská časť Juh -  stredisko Západ</t>
  </si>
  <si>
    <t>Košice - Západ, Kežmarská 3, stredisko Západ</t>
  </si>
  <si>
    <t>24ZVS0000030581L</t>
  </si>
  <si>
    <t>Správa mestskej zelene v Košiciach, Rastislavova 1617/79, 040 01 Košice - mestská časť Juh - centrála</t>
  </si>
  <si>
    <t>Košice - Juh, Rastislavova 79, centrála</t>
  </si>
  <si>
    <t>24ZVS0000639518F</t>
  </si>
  <si>
    <t>Správa mestskej zelene v Košiciach, Rastislavova 1617/79, 040 01 Košice - mestská časť Juh - cintorín</t>
  </si>
  <si>
    <t>Košice - Juh, Rastislavova 2283/83, cintorín</t>
  </si>
  <si>
    <t>24ZVS0000026477T</t>
  </si>
  <si>
    <t>Správa mestskej zelene v Košiciach, Rastislavova 1617/79, 040 01 Košice - mestská časť Juh - fontána</t>
  </si>
  <si>
    <t>Košice - Západ, Trieda SNP 24, fontána</t>
  </si>
  <si>
    <t>24ZVS0000706279X</t>
  </si>
  <si>
    <t>Košice - Staré Mesto, Hlavná 77, fontána</t>
  </si>
  <si>
    <t>24ZVS00000196050</t>
  </si>
  <si>
    <t>Košice - Staré Mesto, Hlavná 9030, fontána</t>
  </si>
  <si>
    <t>24ZVS0000036031Q</t>
  </si>
  <si>
    <t>Košice - Západ, Trieda SNP 88, fontána</t>
  </si>
  <si>
    <t>24ZVS0000048491D</t>
  </si>
  <si>
    <t>Košice - Sever, Národná trieda 9015, fontána</t>
  </si>
  <si>
    <t>24ZVS00000193256</t>
  </si>
  <si>
    <t>Košice - Dargovských hrdinov, Bašťovanského 1, fontána</t>
  </si>
  <si>
    <t>24ZVS0000019736M</t>
  </si>
  <si>
    <t>Košice - Západ, Ružínska 9009, fontána</t>
  </si>
  <si>
    <t>24ZVS0000053414D</t>
  </si>
  <si>
    <t>Košice - Západ, Aničkin park 9009, fontána</t>
  </si>
  <si>
    <t>24ZVS00000563126</t>
  </si>
  <si>
    <t>Košice - Staré Mesto, Drevný trh 777, fontána</t>
  </si>
  <si>
    <t>24ZVS0000636715S</t>
  </si>
  <si>
    <t>24ZVS0000622980Z</t>
  </si>
  <si>
    <t>Košice - Staré Mesto, Pribinova 1, fontána</t>
  </si>
  <si>
    <t>24ZVS0000021094X</t>
  </si>
  <si>
    <t>Košice - Sever, Pod šiancom 9000, fontána</t>
  </si>
  <si>
    <t>24ZVS0000053769D</t>
  </si>
  <si>
    <t>Správa mestskej zelene v Košiciach, Rastislavova 1617/79, 040 01 Košice - mestská časť Juh - ihrisko</t>
  </si>
  <si>
    <t>Košice - Nad jazerom, Amurská 8000, ihrisko</t>
  </si>
  <si>
    <t>24ZVS0000625773P</t>
  </si>
  <si>
    <t>Košice - Staré Mesto, Pajorova 1, ihrisko</t>
  </si>
  <si>
    <t>24ZVS0000636606X</t>
  </si>
  <si>
    <t>Správa mestskej zelene v Košiciach, Rastislavova 1617/79, 040 01 Košice - mestská časť Juh - Krematórium</t>
  </si>
  <si>
    <t xml:space="preserve"> Budimír - Krematórium, Budimír 1, Budimír
044 43 Budimír</t>
  </si>
  <si>
    <t>24ZVS0000001837P</t>
  </si>
  <si>
    <t>Správa mestskej zelene v Košiciach, Rastislavova 1617/79, 040 01 Košice - mestská časť Juh - stredisko Juh</t>
  </si>
  <si>
    <t>Košice - Juh, Miškovecká 6, stredisko Juh</t>
  </si>
  <si>
    <t>24ZVS0000060515G</t>
  </si>
  <si>
    <t>Správa mestskej zelene v Košiciach, Rastislavova 1617/79, 040 01 Košice - mestská časť Juh - stredisko Sever</t>
  </si>
  <si>
    <t>Košice - Sever, Vodárenská 14, stredisko Sever</t>
  </si>
  <si>
    <t>24ZVS00000721368</t>
  </si>
  <si>
    <t>SSPMK</t>
  </si>
  <si>
    <t>Stredisko sociálnej pomoci mesta Košice, Garbiarska 4, 
040 11 Košice</t>
  </si>
  <si>
    <t>EE-NN - SSPMK Garbiarska 4</t>
  </si>
  <si>
    <t>24ZVS00000084449</t>
  </si>
  <si>
    <t>EE-NN - K majeru 2194/3, Košice - Krásna</t>
  </si>
  <si>
    <t>24ZVS00007939769</t>
  </si>
  <si>
    <t>ZOO</t>
  </si>
  <si>
    <t>Zoologická záhrada Košice, Ulica k Zoologickej záhrade 326/1, 040 01 Košice - mestská časť Kavečany</t>
  </si>
  <si>
    <t>Zoologická záhrada Košice, Ulica k Zoologickej záhrade 326/1, 040 01 Košice - mestská časť Kavečany - Gazdovská 20</t>
  </si>
  <si>
    <t>Gazdovská 20, Košice</t>
  </si>
  <si>
    <t>24ZVS00004957096</t>
  </si>
  <si>
    <t>Zoologická záhrada Košice, Ulica k Zoologickej záhrade 326/1, 040 01 Košice - mestská časť Kavečany - vstupný areál</t>
  </si>
  <si>
    <t>Kavečany 9999</t>
  </si>
  <si>
    <t>24ZVS0000002340E</t>
  </si>
  <si>
    <t>Zoologická záhrada Košice, Ulica k Zoologickej záhrade 326/1, 040 01 Košice - mestská časť Kavečany - ZOO DOM</t>
  </si>
  <si>
    <t>Mojmírova 1, Košice</t>
  </si>
  <si>
    <t>24ZVS0000751817Q</t>
  </si>
  <si>
    <t>A</t>
  </si>
  <si>
    <t>2023</t>
  </si>
  <si>
    <t>B</t>
  </si>
  <si>
    <t>SPOT</t>
  </si>
  <si>
    <t>C</t>
  </si>
  <si>
    <t>Priemer(2023,2024)</t>
  </si>
  <si>
    <t>Účel hárku</t>
  </si>
  <si>
    <t>• Tento hárok vysvetľuje, čo má uchádzač vyplniť a ako sa počítajú ceny v tabuľke Ponuka_dodávateľa.</t>
  </si>
  <si>
    <t>• Vyplň len polia určené pre uchádzača (Režim cenotvorby, P_FIX, K). Ostatné údaje určuje obstarávateľ.</t>
  </si>
  <si>
    <t>Povinné vstupy uchádzača</t>
  </si>
  <si>
    <t>• Režim cenotvorby: zadaj text presne jedným z tvarov: FIX/SPOT, FIX, SPOT, REGULOVANÉ.</t>
  </si>
  <si>
    <t>• P_FIX [€/MWh]: vyplň pri režimoch FIX a FIX/SPOT.</t>
  </si>
  <si>
    <t>• K [€/MWh]: vyplň pri režimoch SPOT a FIX/SPOT.</t>
  </si>
  <si>
    <t>Vstupy obstarávateľa (nevypĺňaj)</t>
  </si>
  <si>
    <t>• Ročný odber 2023 [MWh] a Ročný odber 2024 [MWh].</t>
  </si>
  <si>
    <t>• Index_REF (OKTE) [€/MWh]: referenčná cena trhového indexu (BASE alebo LOAD).</t>
  </si>
  <si>
    <t>• C_ÚRSO [€/MWh]: regulovaná jednotková cena pre zraniteľných odberateľov.</t>
  </si>
  <si>
    <t>• Identifikačné údaje OM (Č. OM, Názov, EIC, Adresa).</t>
  </si>
  <si>
    <t>Ako sa počítajú ceny (vždy na priemernú spotrebu 2023/2024)</t>
  </si>
  <si>
    <t>• Použitý ročný odber [MWh] = priemer( Ročný odber 2023 , Ročný odber 2024 ).</t>
  </si>
  <si>
    <t>• Výsledná cena za OM [€] = Použitý ročný odber × Jednotková cena [€/MWh].</t>
  </si>
  <si>
    <t>Vzorce pre jednotkovú cenu podľa režimu</t>
  </si>
  <si>
    <t>• FIX/SPOT: Jednotková cena = 0,7 × P_FIX + 0,3 × (Index_REF + K).</t>
  </si>
  <si>
    <t>• FIX: Jednotková cena = P_FIX.</t>
  </si>
  <si>
    <t>• SPOT: Jednotková cena = Index_REF + K.</t>
  </si>
  <si>
    <t>• REGULOVANÉ: Jednotková cena = C_ÚRSO.</t>
  </si>
  <si>
    <t>Poznámky k režimom</t>
  </si>
  <si>
    <t>• FIX/SPOT kombinuje cenovú stabilitu (P_FIX) s trhovou flexibilitou (Index_REF + K).</t>
  </si>
  <si>
    <t>• FIX dáva cenovú istotu počas platnosti zmluvy; nevzťahuje sa na trhové výkyvy.</t>
  </si>
  <si>
    <t>• SPOT odráža aktuálne trhové ceny; vyššia variabilita oproti FIX.</t>
  </si>
  <si>
    <t>• REGULOVANÉ sa použije pre zraniteľných odberateľov; cenu neurčuje uchádzač.</t>
  </si>
  <si>
    <t>Formálne požiadavky</t>
  </si>
  <si>
    <t>• Zadávaj numerické hodnoty v €/MWh s maximálne dvomi desatinnými miestami.</t>
  </si>
  <si>
    <t>• Režim cenotvorby zadávaj presne veľkými písmenami a s lomkou pri FIX/SPOT.</t>
  </si>
  <si>
    <t>• Neupravuj vzorce ani štruktúru tabuľky. V prípade potreby kontaktuj obstarávateľa.</t>
  </si>
  <si>
    <t>Položka</t>
  </si>
  <si>
    <t>Kto vypĺňa</t>
  </si>
  <si>
    <t>Účel</t>
  </si>
  <si>
    <t>Použitie</t>
  </si>
  <si>
    <t>Index_REF (OKTE)</t>
  </si>
  <si>
    <t>Uchádzač</t>
  </si>
  <si>
    <t>Stanovuje jednotný referenčný trhový základ</t>
  </si>
  <si>
    <t>Pre režimy FIX/SPOT a SPOT</t>
  </si>
  <si>
    <t>P_FIX</t>
  </si>
  <si>
    <t>Fixná cena zmluvnej zložky</t>
  </si>
  <si>
    <t>Pre režimy FIX/SPOT, FIX</t>
  </si>
  <si>
    <t>K</t>
  </si>
  <si>
    <t>Prirážka/náklad k trhovému indexu</t>
  </si>
  <si>
    <t>Pre režimy FIX/SPOT, SPOT</t>
  </si>
  <si>
    <t>C_ÚRSO</t>
  </si>
  <si>
    <t>Regulovaná cena podľa rozhodnutí</t>
  </si>
  <si>
    <t>Pre režim REGULOVANÉ</t>
  </si>
  <si>
    <t>Pokyn – Referenčná cena obstarávateľa:</t>
  </si>
  <si>
    <t>Uchádzač NEVYPĹŇA stĺpec „Referenčná cena obstarávateľa [€/MWh]“. Túto hodnotu uvádza obstarávateľ a vyjadruje výpočtovú jednotkovú cenu z PHZ. Slúži len ako východisko pre prepočet referenčnej ceny, nie ako trhový ukazovateľ.</t>
  </si>
  <si>
    <t>Metodika výpočtu referenčnej ceny – Mesto Košice</t>
  </si>
  <si>
    <t>Táto metodika určuje jednotný, transparentný a porovnateľný postup výpočtu referenčnej ceny pre združenú dodávku elektrickej energie pre Mesto Košice. Referenčná cena predstavuje predpokladanú celkovú cenu dodávky elektrickej energie za všetky odberné miesta na obdobie jedného roka. Výpočet vychádza z historickej spotreby, zvoleného cenového režimu a jednotkových cien ponúknutých uchádzačom, pričom rešpektuje pravidlá zákona o verejnom obstarávaní a zákona o energetike.</t>
  </si>
  <si>
    <t>Východiskom výpočtu sú: historické spotreby elektriny za roky 2023 a 2024 pre jednotlivé odberné miesta, zvolený režim cenotvorby pre každé odberné miesto, ponúknuté jednotkové ceny uchádzača (P_FIX a K), referenčný trhový index podľa OKTE Day‑Ahead Market (Index_REF) a regulovaná cena C_ÚRSO pre odberateľov v postavení zraniteľného podniku. Obstarávateľ určuje Index_REF a C_ÚRSO ako jednotné vstupy pre všetkých uchádzačov; uchádzač dopĺňa iba P_FIX a K.</t>
  </si>
  <si>
    <t>Použitý ročný odber [MWh] pre každé odberné miesto sa určuje ako aritmetický priemer spotreby rokov 2023 a 2024: Použitý odber = (Spotreba 2023 + Spotreba 2024) / 2. Ak je dostupný len jeden údaj, použije sa tento údaj; ak údaje chýbajú, hodnota zostáva prázdna. Tento odber je základom pre všetky následné prepočty.</t>
  </si>
  <si>
    <t>Pre každé odberné miesto sa uplatní jeden z režimov cenotvorby. V režime FIX je jednotková cena rovná P_FIX. V režime SPOT je jednotková cena rovná Index_REF + K. V režime FIX/SPOT (kombinovaný model) je jednotková cena určená vzorcom 0,7 × P_FIX + 0,3 × (Index_REF + K). V režime REGULOVANÉ je jednotková cena rovná C_ÚRSO, pričom ide o cenu určenú rozhodnutím ÚRSO pre zraniteľných odberateľov a nie je predmetom súťaže.</t>
  </si>
  <si>
    <t>Výsledná cena za odberné miesto [€] sa vypočíta ako súčin Použitého ročného odberu [MWh] a Jednotkovej ceny [€/MWh] podľa zvoleného režimu: Výsledná cena = Použitý odber × Jednotková cena.</t>
  </si>
  <si>
    <t>Referenčná cena za všetky odberné miesta je daná súčtom výsledných cien za jednotlivé odberné miesta: Referenčná cena [€] = Σ (Použitý odber_i × Jednotková cena_i). Táto hodnota slúži ako základ na porovnanie ponúk a vyhodnotenie ekonomicky najvýhodnejšej ponuky podľa kritéria najnižšej ceny.</t>
  </si>
  <si>
    <t>Jednotkové ceny sa uvádzajú v eurách s presnosťou na dve desatinné miesta. V tabuľke sú vzorce zverejnené a aplikované jednotne pre všetky odberné miesta; uchádzač nesmie meniť ich štruktúru. Obstarávateľ môže po kontrole vzorce uzamknúť pred zverejnením, aby sa zachovala integrita výpočtu a rovnaké podmienky pre všetkých uchádzačov.</t>
  </si>
  <si>
    <t>Metodika je v súlade so zákonom č. 343/2015 Z. z. o verejnom obstarávaní (najmä zásady transparentnosti, rovnakého zaobchádzania a predvídateľnosti vyhodnotenia) a so zákonom č. 251/2012 Z. z. o energetike (využitie regulovaných cien pre zraniteľných odberateľov a dovolené formy cenotvorby pri dodávke elektriny).</t>
  </si>
  <si>
    <t>Poznámka k referenčnej cene obstarávateľa:</t>
  </si>
  <si>
    <t>Referenčná cena obstarávateľa [€/MWh] je odvodená z predpokladanej hodnoty zákazky (PHZ) a predpokladaného celkového odberu (PHZ / ΣMWh). Nejde o trhovú cenu OKTE. Uchádzači túto hodnotu nemenia.</t>
  </si>
  <si>
    <t>Celkový objem (MWh)</t>
  </si>
  <si>
    <t xml:space="preserve">Fixná cena </t>
  </si>
  <si>
    <t>Referenčná cena SPOT</t>
  </si>
  <si>
    <t>FIX/SPOT - 70/30</t>
  </si>
  <si>
    <t>Objem (MWH)</t>
  </si>
  <si>
    <t>Cena</t>
  </si>
  <si>
    <t>Výpočet COMBO ceny FIX/SPOT</t>
  </si>
  <si>
    <t>režim FIX/SPOT spolu
[€ bez DPH]</t>
  </si>
  <si>
    <t>Cenový výpočet COMBO ceny FIX/SPOT</t>
  </si>
  <si>
    <t>Výsledná jednotková COMBO cena FIX/SPOT</t>
  </si>
  <si>
    <r>
      <rPr>
        <b/>
        <sz val="11"/>
        <color theme="1"/>
        <rFont val="Calibri"/>
        <family val="2"/>
        <charset val="238"/>
        <scheme val="minor"/>
      </rPr>
      <t>POKYNY PRE UCHÁDZAČA – AKO POUŽÍVAŤ TÚTO TABUĽKU</t>
    </r>
    <r>
      <rPr>
        <sz val="11"/>
        <color theme="1"/>
        <rFont val="Calibri"/>
        <family val="2"/>
        <scheme val="minor"/>
      </rPr>
      <t xml:space="preserve">
</t>
    </r>
    <r>
      <rPr>
        <b/>
        <sz val="11"/>
        <color theme="1"/>
        <rFont val="Calibri"/>
        <family val="2"/>
        <charset val="238"/>
        <scheme val="minor"/>
      </rPr>
      <t xml:space="preserve">
Účel tabuľky:</t>
    </r>
    <r>
      <rPr>
        <sz val="11"/>
        <color theme="1"/>
        <rFont val="Calibri"/>
        <family val="2"/>
        <scheme val="minor"/>
      </rPr>
      <t xml:space="preserve">
Táto tabuľka je súčasťou cenovej ponuky uchádzača vo verejnom obstarávaní. Slúži na jednotný a transparentný výpočet ponukovej ceny (za silovú elektrinu) podľa jednotlivých režimov cenotvorby (FIX, FIX/SPOT, REGULOVANÉ).
</t>
    </r>
    <r>
      <rPr>
        <b/>
        <sz val="11"/>
        <color theme="1"/>
        <rFont val="Calibri"/>
        <family val="2"/>
        <charset val="238"/>
        <scheme val="minor"/>
      </rPr>
      <t>Vyplnenie hárka „ponuka dodávateľa":</t>
    </r>
    <r>
      <rPr>
        <sz val="11"/>
        <color theme="1"/>
        <rFont val="Calibri"/>
        <family val="2"/>
        <scheme val="minor"/>
      </rPr>
      <t xml:space="preserve">
Uchádzač vyplní iba bunky C3 až C5, t. j. jednotkové ceny [€/MWh] pre jednotlivé režimy cenotvorby. Ostatné bunky sa počítajú automaticky. V dolnej časti sa automaticky zobrazí:                                                      • Cena za 1 rok bez DPH (C17),                                                                                                                                                    • Cena za 2 roky (1 + opcia) bez DPH (C18),                                                                                                                                    • Cena za 2 roky (1 + opcia) s DPH 19 % (C19) a                                                                                                               • Celkovo za 2 roky (s DPH) – finálna cena obstarávateľa (C18).
</t>
    </r>
    <r>
      <rPr>
        <b/>
        <sz val="11"/>
        <color theme="1"/>
        <rFont val="Calibri"/>
        <family val="2"/>
        <charset val="238"/>
        <scheme val="minor"/>
      </rPr>
      <t xml:space="preserve">
Hárok „Ponuka_dodávateľa“:</t>
    </r>
    <r>
      <rPr>
        <sz val="11"/>
        <color theme="1"/>
        <rFont val="Calibri"/>
        <family val="2"/>
        <scheme val="minor"/>
      </rPr>
      <t xml:space="preserve">
Obsahuje zoznam odberných miest obstarávateľa.                                                                                                                                               Každému odbernému miestu je priradený režim cenotvorby (FIX, FIX/SPOT, REGULOVANÉ), ktorý určuje obstarávateľ – uchádzač tieto hodnoty nemení.                                                                                       Jednotková cena pre každé odberné miesto sa automaticky preberá z hárka Súhrn a násobí sa jeho ročným priemerným odberom [MWh].
</t>
    </r>
    <r>
      <rPr>
        <b/>
        <sz val="11"/>
        <color theme="1"/>
        <rFont val="Calibri"/>
        <family val="2"/>
        <charset val="238"/>
        <scheme val="minor"/>
      </rPr>
      <t>1. Režim FIX</t>
    </r>
    <r>
      <rPr>
        <sz val="11"/>
        <color theme="1"/>
        <rFont val="Calibri"/>
        <family val="2"/>
        <scheme val="minor"/>
      </rPr>
      <t xml:space="preserve">
Do bunky C3 uveďte svoju cenu za 1 MWh v režime FIX.
Táto cena sa použije pri všetkých odberných miestach označených režimom „FIX“.                                     
</t>
    </r>
    <r>
      <rPr>
        <b/>
        <sz val="11"/>
        <color theme="1"/>
        <rFont val="Calibri"/>
        <family val="2"/>
        <charset val="238"/>
        <scheme val="minor"/>
      </rPr>
      <t xml:space="preserve">                                                                                                                                                                                       2. Režim FIX/SPOT (70/30)
Tento režim sa skladá z pevnej časti a spotovej časti.
- FIX cena: Vaša ponuka v bunke C3
- Spotová časť: - </t>
    </r>
    <r>
      <rPr>
        <sz val="11"/>
        <color theme="1"/>
        <rFont val="Calibri"/>
        <family val="2"/>
        <charset val="238"/>
        <scheme val="minor"/>
      </rPr>
      <t>referenčná spotová cena ISOT_REF (určená obstarávateľom v bunke C25)                     --Vaša marža K (uvediete v bunke C26)</t>
    </r>
    <r>
      <rPr>
        <b/>
        <sz val="11"/>
        <color theme="1"/>
        <rFont val="Calibri"/>
        <family val="2"/>
        <charset val="238"/>
        <scheme val="minor"/>
      </rPr>
      <t xml:space="preserve">
Jednotková cena pre tento režim sa vypočíta vzorcom:  0,7 x FIX + 0,3 x (ISOT_REF + K)                 </t>
    </r>
    <r>
      <rPr>
        <sz val="11"/>
        <color theme="1"/>
        <rFont val="Calibri"/>
        <family val="2"/>
        <charset val="238"/>
        <scheme val="minor"/>
      </rPr>
      <t xml:space="preserve">Výsledná cena sa automaticky vypočíta v bunke E24
a následne prenesie do bunky C4, ktorá sa použije pri všetkých odberných miestach v režime FIX/SPOT. </t>
    </r>
    <r>
      <rPr>
        <b/>
        <sz val="11"/>
        <color theme="1"/>
        <rFont val="Calibri"/>
        <family val="2"/>
        <charset val="238"/>
        <scheme val="minor"/>
      </rPr>
      <t xml:space="preserve">Uchádzač vypĺňa iba hodnotu K.                                                                                                                                                                                                                             3. Režim REGULOVANÉ
Cena v bunke C5 je určená podľa URSO a uchádzač ju doplní.                                         </t>
    </r>
  </si>
  <si>
    <t>SPOT cena</t>
  </si>
  <si>
    <t>Prirážka (Koeficient "K") k referenčnej cene SPOTU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</si>
</sst>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4" formatCode="_-* #,##0.00\ &quot;€&quot;_-;\-* #,##0.00\ &quot;€&quot;_-;_-* &quot;-&quot;??\ &quot;€&quot;_-;_-@_-"/>
    <numFmt numFmtId="43" formatCode="_-* #,##0.00_-;\-* #,##0.00_-;_-* &quot;-&quot;??_-;_-@_-"/>
    <numFmt numFmtId="164" formatCode="#,##0.00\ &quot;€&quot;"/>
  </numFmts>
  <fonts count="22"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name val="Calibri"/>
      <family val="2"/>
      <charset val="238"/>
    </font>
    <font>
      <b/>
      <sz val="11"/>
      <color theme="1"/>
      <name val="Calibri"/>
      <family val="2"/>
      <charset val="238"/>
      <scheme val="minor"/>
    </font>
    <font>
      <sz val="11"/>
      <color theme="1"/>
      <name val="Calibri"/>
      <family val="2"/>
      <scheme val="minor"/>
    </font>
    <font>
      <b/>
      <sz val="11"/>
      <color theme="1"/>
      <name val="Calibri"/>
      <family val="2"/>
      <scheme val="minor"/>
    </font>
    <font>
      <b/>
      <sz val="14"/>
      <name val="Calibri"/>
      <family val="2"/>
      <charset val="238"/>
    </font>
    <font>
      <sz val="12"/>
      <name val="Calibri"/>
      <family val="2"/>
      <charset val="238"/>
      <scheme val="minor"/>
    </font>
    <font>
      <sz val="12"/>
      <name val="Calibri"/>
      <family val="2"/>
    </font>
    <font>
      <sz val="12"/>
      <name val="Calibri"/>
      <family val="2"/>
      <charset val="238"/>
    </font>
    <font>
      <sz val="18"/>
      <color theme="1"/>
      <name val="Calibri"/>
      <family val="2"/>
      <scheme val="minor"/>
    </font>
    <font>
      <b/>
      <sz val="18"/>
      <color theme="1"/>
      <name val="Calibri"/>
      <family val="2"/>
      <scheme val="minor"/>
    </font>
    <font>
      <b/>
      <sz val="12"/>
      <name val="Calibri"/>
      <family val="2"/>
      <charset val="238"/>
    </font>
    <font>
      <b/>
      <sz val="11"/>
      <name val="Calibri"/>
      <family val="2"/>
      <charset val="238"/>
    </font>
    <font>
      <sz val="12"/>
      <name val="Calibri"/>
      <family val="2"/>
      <charset val="238"/>
    </font>
    <font>
      <b/>
      <sz val="11"/>
      <name val="Calibri"/>
      <family val="2"/>
      <charset val="238"/>
    </font>
    <font>
      <sz val="11"/>
      <color rgb="FF000000"/>
      <name val="Aptos Narrow"/>
      <family val="2"/>
    </font>
    <font>
      <b/>
      <sz val="11"/>
      <color rgb="FF000000"/>
      <name val="Aptos Narrow"/>
      <family val="2"/>
    </font>
    <font>
      <b/>
      <sz val="9"/>
      <color indexed="81"/>
      <name val="Segoe UI"/>
      <family val="2"/>
      <charset val="238"/>
    </font>
    <font>
      <sz val="9"/>
      <color indexed="81"/>
      <name val="Segoe UI"/>
      <family val="2"/>
      <charset val="238"/>
    </font>
    <font>
      <sz val="11"/>
      <color rgb="FF000000"/>
      <name val="Aptos Narrow"/>
      <family val="2"/>
      <charset val="238"/>
    </font>
  </fonts>
  <fills count="25">
    <fill>
      <patternFill patternType="none"/>
    </fill>
    <fill>
      <patternFill patternType="gray125"/>
    </fill>
    <fill>
      <patternFill patternType="solid">
        <fgColor rgb="FF92D05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rgb="FFFFC000"/>
        <bgColor indexed="64"/>
      </patternFill>
    </fill>
    <fill>
      <patternFill patternType="solid">
        <fgColor rgb="FFE49EDD"/>
        <bgColor rgb="FF000000"/>
      </patternFill>
    </fill>
    <fill>
      <patternFill patternType="solid">
        <fgColor theme="5" tint="0.39997558519241921"/>
        <bgColor indexed="64"/>
      </patternFill>
    </fill>
    <fill>
      <patternFill patternType="solid">
        <fgColor theme="2" tint="-9.9978637043366805E-2"/>
        <bgColor indexed="64"/>
      </patternFill>
    </fill>
    <fill>
      <patternFill patternType="solid">
        <fgColor rgb="FF94DCF8"/>
        <bgColor rgb="FF000000"/>
      </patternFill>
    </fill>
    <fill>
      <patternFill patternType="solid">
        <fgColor rgb="FFDAF2D0"/>
        <bgColor rgb="FF000000"/>
      </patternFill>
    </fill>
    <fill>
      <patternFill patternType="solid">
        <fgColor theme="7" tint="0.79998168889431442"/>
        <bgColor indexed="64"/>
      </patternFill>
    </fill>
    <fill>
      <patternFill patternType="solid">
        <fgColor theme="7" tint="0.79998168889431442"/>
        <bgColor rgb="FF000000"/>
      </patternFill>
    </fill>
    <fill>
      <patternFill patternType="solid">
        <fgColor theme="0" tint="-0.14999847407452621"/>
        <bgColor indexed="64"/>
      </patternFill>
    </fill>
    <fill>
      <patternFill patternType="solid">
        <fgColor rgb="FFFFF2CC"/>
        <bgColor rgb="FFFFF2CC"/>
      </patternFill>
    </fill>
    <fill>
      <patternFill patternType="solid">
        <fgColor rgb="FFFFFF00"/>
        <bgColor indexed="64"/>
      </patternFill>
    </fill>
    <fill>
      <patternFill patternType="solid">
        <fgColor theme="0"/>
        <bgColor indexed="64"/>
      </patternFill>
    </fill>
    <fill>
      <patternFill patternType="solid">
        <fgColor theme="6" tint="0.79998168889431442"/>
        <bgColor indexed="64"/>
      </patternFill>
    </fill>
    <fill>
      <patternFill patternType="solid">
        <fgColor rgb="FFD9E1F2"/>
        <bgColor rgb="FFD9E1F2"/>
      </patternFill>
    </fill>
    <fill>
      <patternFill patternType="solid">
        <fgColor rgb="FFEDEDED"/>
        <bgColor rgb="FFEDEDED"/>
      </patternFill>
    </fill>
    <fill>
      <patternFill patternType="solid">
        <fgColor rgb="FF83E28E"/>
        <bgColor rgb="FF000000"/>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1"/>
        <bgColor indexed="64"/>
      </patternFill>
    </fill>
  </fills>
  <borders count="12">
    <border>
      <left/>
      <right/>
      <top/>
      <bottom/>
      <diagonal/>
    </border>
    <border>
      <left style="thin">
        <color auto="1"/>
      </left>
      <right style="thin">
        <color auto="1"/>
      </right>
      <top style="thin">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s>
  <cellStyleXfs count="3">
    <xf numFmtId="0" fontId="0" fillId="0" borderId="0"/>
    <xf numFmtId="43" fontId="5" fillId="0" borderId="0"/>
    <xf numFmtId="44" fontId="5" fillId="0" borderId="0"/>
  </cellStyleXfs>
  <cellXfs count="137">
    <xf numFmtId="0" fontId="0" fillId="0" borderId="0" xfId="0"/>
    <xf numFmtId="0" fontId="3" fillId="0" borderId="1" xfId="0" applyFont="1" applyBorder="1" applyAlignment="1">
      <alignment horizontal="center" vertical="center" wrapText="1"/>
    </xf>
    <xf numFmtId="0" fontId="7" fillId="0" borderId="0" xfId="0" applyFont="1"/>
    <xf numFmtId="0" fontId="0" fillId="0" borderId="0" xfId="0" applyAlignment="1">
      <alignment wrapText="1"/>
    </xf>
    <xf numFmtId="164" fontId="0" fillId="0" borderId="0" xfId="0" applyNumberFormat="1"/>
    <xf numFmtId="164" fontId="4" fillId="0" borderId="0" xfId="0" applyNumberFormat="1" applyFont="1"/>
    <xf numFmtId="164" fontId="3" fillId="4" borderId="1" xfId="0" applyNumberFormat="1" applyFont="1" applyFill="1" applyBorder="1" applyAlignment="1">
      <alignment horizontal="center" vertical="center" wrapText="1"/>
    </xf>
    <xf numFmtId="164" fontId="3" fillId="16" borderId="1"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4" fillId="5" borderId="1" xfId="0" applyFont="1" applyFill="1" applyBorder="1" applyAlignment="1">
      <alignment horizontal="center" vertical="center" wrapText="1"/>
    </xf>
    <xf numFmtId="0" fontId="0" fillId="0" borderId="0" xfId="0" applyAlignment="1">
      <alignment horizontal="right" vertical="center"/>
    </xf>
    <xf numFmtId="0" fontId="4" fillId="0" borderId="0" xfId="0" applyFont="1" applyAlignment="1">
      <alignment horizontal="right" vertical="center"/>
    </xf>
    <xf numFmtId="0" fontId="0" fillId="2" borderId="2" xfId="0" applyFill="1" applyBorder="1" applyAlignment="1">
      <alignment horizontal="center" vertical="center" wrapText="1"/>
    </xf>
    <xf numFmtId="0" fontId="9" fillId="6" borderId="4" xfId="0" applyFont="1" applyFill="1" applyBorder="1" applyAlignment="1">
      <alignment horizontal="center" vertical="center" wrapText="1"/>
    </xf>
    <xf numFmtId="0" fontId="9" fillId="7" borderId="4" xfId="0" applyFont="1" applyFill="1" applyBorder="1" applyAlignment="1">
      <alignment horizontal="center" vertical="center" wrapText="1"/>
    </xf>
    <xf numFmtId="0" fontId="0" fillId="8" borderId="4" xfId="0" applyFill="1" applyBorder="1" applyAlignment="1">
      <alignment horizontal="center" vertical="center" wrapText="1"/>
    </xf>
    <xf numFmtId="0" fontId="9" fillId="9" borderId="4" xfId="0" applyFont="1" applyFill="1" applyBorder="1" applyAlignment="1">
      <alignment horizontal="center" vertical="center" wrapText="1"/>
    </xf>
    <xf numFmtId="0" fontId="9" fillId="10" borderId="4" xfId="0" applyFont="1" applyFill="1" applyBorder="1" applyAlignment="1">
      <alignment horizontal="center" vertical="center" wrapText="1"/>
    </xf>
    <xf numFmtId="0" fontId="9" fillId="11" borderId="4" xfId="0" applyFont="1" applyFill="1" applyBorder="1" applyAlignment="1">
      <alignment horizontal="center" vertical="center" wrapText="1"/>
    </xf>
    <xf numFmtId="43" fontId="9" fillId="12" borderId="4" xfId="1" applyFont="1" applyFill="1" applyBorder="1" applyAlignment="1">
      <alignment horizontal="center" vertical="center" wrapText="1"/>
    </xf>
    <xf numFmtId="0" fontId="0" fillId="17" borderId="0" xfId="0" applyFill="1" applyAlignment="1">
      <alignment horizontal="right" vertical="center"/>
    </xf>
    <xf numFmtId="0" fontId="0" fillId="14" borderId="0" xfId="0" applyFill="1"/>
    <xf numFmtId="0" fontId="4" fillId="14" borderId="0" xfId="0" applyFont="1" applyFill="1" applyAlignment="1">
      <alignment horizontal="center"/>
    </xf>
    <xf numFmtId="0" fontId="14" fillId="19" borderId="5" xfId="0" applyFont="1" applyFill="1" applyBorder="1" applyAlignment="1">
      <alignment horizontal="left"/>
    </xf>
    <xf numFmtId="0" fontId="14" fillId="19" borderId="5" xfId="0" applyFont="1" applyFill="1" applyBorder="1"/>
    <xf numFmtId="164" fontId="14" fillId="19" borderId="5" xfId="2" applyNumberFormat="1" applyFont="1" applyFill="1" applyBorder="1" applyAlignment="1">
      <alignment horizontal="right"/>
    </xf>
    <xf numFmtId="164" fontId="14" fillId="19" borderId="5" xfId="0" applyNumberFormat="1" applyFont="1" applyFill="1" applyBorder="1" applyAlignment="1">
      <alignment horizontal="right"/>
    </xf>
    <xf numFmtId="44" fontId="0" fillId="15" borderId="5" xfId="2" applyFont="1" applyFill="1" applyBorder="1" applyAlignment="1">
      <alignment horizontal="right"/>
    </xf>
    <xf numFmtId="164" fontId="0" fillId="17" borderId="0" xfId="0" applyNumberFormat="1" applyFill="1" applyAlignment="1">
      <alignment vertical="center"/>
    </xf>
    <xf numFmtId="164" fontId="0" fillId="0" borderId="0" xfId="0" applyNumberFormat="1" applyAlignment="1">
      <alignment vertical="center"/>
    </xf>
    <xf numFmtId="164" fontId="4" fillId="0" borderId="0" xfId="0" applyNumberFormat="1" applyFont="1" applyAlignment="1">
      <alignment vertical="center"/>
    </xf>
    <xf numFmtId="0" fontId="0" fillId="2" borderId="3" xfId="0" applyFill="1" applyBorder="1" applyAlignment="1">
      <alignment horizontal="center" wrapText="1"/>
    </xf>
    <xf numFmtId="0" fontId="0" fillId="0" borderId="5" xfId="0" applyBorder="1" applyAlignment="1">
      <alignment horizontal="center" vertical="center"/>
    </xf>
    <xf numFmtId="0" fontId="9" fillId="21" borderId="4" xfId="0" applyFont="1" applyFill="1" applyBorder="1" applyAlignment="1">
      <alignment horizontal="center" vertical="center" wrapText="1"/>
    </xf>
    <xf numFmtId="0" fontId="9" fillId="21" borderId="5" xfId="0" applyFont="1" applyFill="1" applyBorder="1" applyAlignment="1">
      <alignment horizontal="center" vertical="top" wrapText="1"/>
    </xf>
    <xf numFmtId="0" fontId="9" fillId="21" borderId="5" xfId="0" applyFont="1" applyFill="1" applyBorder="1" applyAlignment="1">
      <alignment horizontal="center" vertical="center" wrapText="1"/>
    </xf>
    <xf numFmtId="0" fontId="0" fillId="3" borderId="5" xfId="0" applyFill="1" applyBorder="1" applyAlignment="1">
      <alignment horizontal="center" vertical="center"/>
    </xf>
    <xf numFmtId="0" fontId="0" fillId="0" borderId="1" xfId="0" applyBorder="1" applyAlignment="1">
      <alignment horizontal="center" vertical="center"/>
    </xf>
    <xf numFmtId="0" fontId="9" fillId="21" borderId="6" xfId="0" applyFont="1" applyFill="1" applyBorder="1" applyAlignment="1">
      <alignment horizontal="center" vertical="center" wrapText="1"/>
    </xf>
    <xf numFmtId="0" fontId="9" fillId="21" borderId="1" xfId="0" applyFont="1" applyFill="1" applyBorder="1" applyAlignment="1">
      <alignment horizontal="center" vertical="top" wrapText="1"/>
    </xf>
    <xf numFmtId="0" fontId="9" fillId="21" borderId="1" xfId="0" applyFont="1" applyFill="1" applyBorder="1" applyAlignment="1">
      <alignment horizontal="center" vertical="center" wrapText="1"/>
    </xf>
    <xf numFmtId="0" fontId="0" fillId="3" borderId="1" xfId="0" applyFill="1" applyBorder="1" applyAlignment="1">
      <alignment horizontal="center" vertical="center"/>
    </xf>
    <xf numFmtId="2" fontId="12" fillId="14" borderId="5" xfId="0" applyNumberFormat="1" applyFont="1" applyFill="1" applyBorder="1" applyAlignment="1">
      <alignment horizontal="right" vertical="center"/>
    </xf>
    <xf numFmtId="43" fontId="15" fillId="21" borderId="1" xfId="1" applyFont="1" applyFill="1" applyBorder="1" applyAlignment="1">
      <alignment horizontal="right" vertical="center" wrapText="1"/>
    </xf>
    <xf numFmtId="43" fontId="15" fillId="21" borderId="5" xfId="1" applyFont="1" applyFill="1" applyBorder="1" applyAlignment="1">
      <alignment horizontal="right" vertical="center" wrapText="1"/>
    </xf>
    <xf numFmtId="43" fontId="15" fillId="12" borderId="5" xfId="1" applyFont="1" applyFill="1" applyBorder="1" applyAlignment="1">
      <alignment horizontal="right" vertical="center" wrapText="1"/>
    </xf>
    <xf numFmtId="43" fontId="15" fillId="11" borderId="5" xfId="1" applyFont="1" applyFill="1" applyBorder="1" applyAlignment="1">
      <alignment horizontal="right" vertical="center" wrapText="1"/>
    </xf>
    <xf numFmtId="43" fontId="15" fillId="10" borderId="5" xfId="1" applyFont="1" applyFill="1" applyBorder="1" applyAlignment="1">
      <alignment horizontal="right" vertical="center" wrapText="1"/>
    </xf>
    <xf numFmtId="43" fontId="15" fillId="9" borderId="5" xfId="1" applyFont="1" applyFill="1" applyBorder="1" applyAlignment="1">
      <alignment horizontal="right" vertical="center" wrapText="1"/>
    </xf>
    <xf numFmtId="43" fontId="0" fillId="8" borderId="5" xfId="1" applyFont="1" applyFill="1" applyBorder="1" applyAlignment="1">
      <alignment horizontal="right" vertical="center" wrapText="1"/>
    </xf>
    <xf numFmtId="43" fontId="15" fillId="7" borderId="5" xfId="1" applyFont="1" applyFill="1" applyBorder="1" applyAlignment="1">
      <alignment horizontal="right" vertical="center" wrapText="1"/>
    </xf>
    <xf numFmtId="43" fontId="15" fillId="6" borderId="5" xfId="1" applyFont="1" applyFill="1" applyBorder="1" applyAlignment="1">
      <alignment horizontal="right" vertical="center" wrapText="1"/>
    </xf>
    <xf numFmtId="43" fontId="15" fillId="2" borderId="5" xfId="1" applyFont="1" applyFill="1" applyBorder="1" applyAlignment="1">
      <alignment horizontal="right" vertical="center" wrapText="1"/>
    </xf>
    <xf numFmtId="43" fontId="8" fillId="2" borderId="5" xfId="1" applyFont="1" applyFill="1" applyBorder="1" applyAlignment="1">
      <alignment horizontal="right" vertical="center" wrapText="1"/>
    </xf>
    <xf numFmtId="43" fontId="0" fillId="2" borderId="5" xfId="1" applyFont="1" applyFill="1" applyBorder="1" applyAlignment="1">
      <alignment horizontal="right" vertical="center" wrapText="1"/>
    </xf>
    <xf numFmtId="2" fontId="0" fillId="2" borderId="5" xfId="1" applyNumberFormat="1" applyFont="1" applyFill="1" applyBorder="1" applyAlignment="1">
      <alignment horizontal="right" vertical="center"/>
    </xf>
    <xf numFmtId="0" fontId="16" fillId="0" borderId="1" xfId="0" applyFont="1" applyBorder="1" applyAlignment="1">
      <alignment horizontal="center" vertical="center" wrapText="1"/>
    </xf>
    <xf numFmtId="0" fontId="3" fillId="0" borderId="5" xfId="0" applyFont="1" applyBorder="1" applyAlignment="1">
      <alignment horizontal="center" vertical="center"/>
    </xf>
    <xf numFmtId="0" fontId="0" fillId="2" borderId="7" xfId="0" applyFill="1" applyBorder="1" applyAlignment="1">
      <alignment horizontal="center" vertical="center" wrapText="1"/>
    </xf>
    <xf numFmtId="0" fontId="11" fillId="14" borderId="5" xfId="0" applyFont="1" applyFill="1" applyBorder="1" applyAlignment="1">
      <alignment horizontal="center" vertical="center"/>
    </xf>
    <xf numFmtId="0" fontId="3" fillId="0" borderId="5" xfId="0" applyFont="1" applyBorder="1" applyAlignment="1">
      <alignment horizontal="center" vertical="center" wrapText="1"/>
    </xf>
    <xf numFmtId="0" fontId="3" fillId="0" borderId="5" xfId="0" applyFont="1" applyBorder="1" applyAlignment="1">
      <alignment horizontal="center" vertical="top" wrapText="1"/>
    </xf>
    <xf numFmtId="0" fontId="0" fillId="0" borderId="5" xfId="0" applyBorder="1"/>
    <xf numFmtId="2" fontId="0" fillId="0" borderId="5" xfId="0" applyNumberFormat="1" applyBorder="1"/>
    <xf numFmtId="0" fontId="0" fillId="18" borderId="5" xfId="0" applyFill="1" applyBorder="1"/>
    <xf numFmtId="0" fontId="3" fillId="0" borderId="5" xfId="0" applyFont="1" applyBorder="1" applyAlignment="1">
      <alignment horizontal="left"/>
    </xf>
    <xf numFmtId="0" fontId="14" fillId="0" borderId="5" xfId="0" applyFont="1" applyBorder="1" applyAlignment="1">
      <alignment horizontal="left"/>
    </xf>
    <xf numFmtId="0" fontId="4" fillId="0" borderId="5" xfId="0" applyFont="1" applyBorder="1" applyAlignment="1">
      <alignment horizontal="center" vertical="center"/>
    </xf>
    <xf numFmtId="0" fontId="3" fillId="0" borderId="1" xfId="0" applyFont="1" applyBorder="1" applyAlignment="1">
      <alignment horizontal="center" vertical="center"/>
    </xf>
    <xf numFmtId="0" fontId="3" fillId="3" borderId="1" xfId="0" applyFont="1" applyFill="1" applyBorder="1" applyAlignment="1">
      <alignment horizontal="center" vertical="center" wrapText="1"/>
    </xf>
    <xf numFmtId="164" fontId="3" fillId="4" borderId="1" xfId="0" applyNumberFormat="1" applyFont="1" applyFill="1" applyBorder="1" applyAlignment="1">
      <alignment horizontal="center" vertical="center"/>
    </xf>
    <xf numFmtId="164" fontId="0" fillId="4" borderId="5" xfId="0" applyNumberFormat="1" applyFill="1" applyBorder="1" applyAlignment="1">
      <alignment vertical="center"/>
    </xf>
    <xf numFmtId="2" fontId="4" fillId="16" borderId="5" xfId="0" applyNumberFormat="1" applyFont="1" applyFill="1" applyBorder="1" applyAlignment="1">
      <alignment vertical="center"/>
    </xf>
    <xf numFmtId="2" fontId="4" fillId="5" borderId="5" xfId="0" applyNumberFormat="1" applyFont="1" applyFill="1" applyBorder="1" applyAlignment="1">
      <alignment horizontal="right" vertical="center"/>
    </xf>
    <xf numFmtId="0" fontId="0" fillId="2" borderId="5" xfId="0" applyFill="1" applyBorder="1" applyAlignment="1">
      <alignment horizontal="center" vertical="top" wrapText="1"/>
    </xf>
    <xf numFmtId="0" fontId="0" fillId="2" borderId="5" xfId="0" applyFill="1" applyBorder="1" applyAlignment="1">
      <alignment horizontal="center" vertical="center" wrapText="1"/>
    </xf>
    <xf numFmtId="0" fontId="0" fillId="16" borderId="5" xfId="0" applyFill="1" applyBorder="1" applyAlignment="1">
      <alignment horizontal="center" vertical="center" wrapText="1"/>
    </xf>
    <xf numFmtId="0" fontId="0" fillId="16" borderId="5" xfId="0" applyFill="1" applyBorder="1" applyAlignment="1">
      <alignment horizontal="center" vertical="center"/>
    </xf>
    <xf numFmtId="0" fontId="8" fillId="2" borderId="5" xfId="0" applyFont="1" applyFill="1" applyBorder="1" applyAlignment="1">
      <alignment horizontal="center" vertical="top" wrapText="1"/>
    </xf>
    <xf numFmtId="0" fontId="8" fillId="2" borderId="5" xfId="0" applyFont="1" applyFill="1" applyBorder="1" applyAlignment="1">
      <alignment horizontal="center" vertical="center" wrapText="1"/>
    </xf>
    <xf numFmtId="0" fontId="9" fillId="2" borderId="5" xfId="0" applyFont="1" applyFill="1" applyBorder="1" applyAlignment="1">
      <alignment horizontal="center" vertical="top" wrapText="1"/>
    </xf>
    <xf numFmtId="0" fontId="9" fillId="2" borderId="5" xfId="0" applyFont="1" applyFill="1" applyBorder="1" applyAlignment="1">
      <alignment horizontal="center" vertical="center" wrapText="1"/>
    </xf>
    <xf numFmtId="0" fontId="9" fillId="6" borderId="5" xfId="0" applyFont="1" applyFill="1" applyBorder="1" applyAlignment="1">
      <alignment horizontal="center" vertical="top" wrapText="1"/>
    </xf>
    <xf numFmtId="0" fontId="9" fillId="6" borderId="5" xfId="0" applyFont="1" applyFill="1" applyBorder="1" applyAlignment="1">
      <alignment horizontal="center" vertical="center" wrapText="1"/>
    </xf>
    <xf numFmtId="0" fontId="10" fillId="6" borderId="5" xfId="0" applyFont="1" applyFill="1" applyBorder="1" applyAlignment="1">
      <alignment horizontal="center" vertical="top" wrapText="1"/>
    </xf>
    <xf numFmtId="0" fontId="10" fillId="6" borderId="5" xfId="0" applyFont="1" applyFill="1" applyBorder="1" applyAlignment="1">
      <alignment horizontal="center" vertical="center" wrapText="1"/>
    </xf>
    <xf numFmtId="0" fontId="9" fillId="7" borderId="5" xfId="0" applyFont="1" applyFill="1" applyBorder="1" applyAlignment="1">
      <alignment horizontal="center" vertical="top" wrapText="1"/>
    </xf>
    <xf numFmtId="0" fontId="9" fillId="7" borderId="5" xfId="0" applyFont="1" applyFill="1" applyBorder="1" applyAlignment="1">
      <alignment horizontal="center" vertical="center" wrapText="1"/>
    </xf>
    <xf numFmtId="0" fontId="10" fillId="7" borderId="5" xfId="0" applyFont="1" applyFill="1" applyBorder="1" applyAlignment="1">
      <alignment horizontal="center" vertical="center" wrapText="1"/>
    </xf>
    <xf numFmtId="0" fontId="0" fillId="8" borderId="5" xfId="0" applyFill="1" applyBorder="1" applyAlignment="1">
      <alignment horizontal="center" vertical="top" wrapText="1"/>
    </xf>
    <xf numFmtId="0" fontId="0" fillId="8" borderId="5" xfId="0" applyFill="1" applyBorder="1" applyAlignment="1">
      <alignment horizontal="center" vertical="center" wrapText="1"/>
    </xf>
    <xf numFmtId="0" fontId="9" fillId="9" borderId="5" xfId="0" applyFont="1" applyFill="1" applyBorder="1" applyAlignment="1">
      <alignment horizontal="center" vertical="top" wrapText="1"/>
    </xf>
    <xf numFmtId="0" fontId="9" fillId="9" borderId="5" xfId="0" applyFont="1" applyFill="1" applyBorder="1" applyAlignment="1">
      <alignment horizontal="center" vertical="center" wrapText="1"/>
    </xf>
    <xf numFmtId="0" fontId="9" fillId="10" borderId="5" xfId="0" applyFont="1" applyFill="1" applyBorder="1" applyAlignment="1">
      <alignment horizontal="center" vertical="top" wrapText="1"/>
    </xf>
    <xf numFmtId="0" fontId="9" fillId="10" borderId="5" xfId="0" applyFont="1" applyFill="1" applyBorder="1" applyAlignment="1">
      <alignment horizontal="center" vertical="center" wrapText="1"/>
    </xf>
    <xf numFmtId="0" fontId="9" fillId="11" borderId="5" xfId="0" applyFont="1" applyFill="1" applyBorder="1" applyAlignment="1">
      <alignment horizontal="center" vertical="top" wrapText="1"/>
    </xf>
    <xf numFmtId="0" fontId="9" fillId="11" borderId="5" xfId="0" applyFont="1" applyFill="1" applyBorder="1" applyAlignment="1">
      <alignment horizontal="center" vertical="center" wrapText="1"/>
    </xf>
    <xf numFmtId="43" fontId="9" fillId="12" borderId="5" xfId="1" applyFont="1" applyFill="1" applyBorder="1" applyAlignment="1">
      <alignment horizontal="center" vertical="top" wrapText="1"/>
    </xf>
    <xf numFmtId="43" fontId="9" fillId="12" borderId="5" xfId="1" applyFont="1" applyFill="1" applyBorder="1" applyAlignment="1">
      <alignment horizontal="center" vertical="center" wrapText="1"/>
    </xf>
    <xf numFmtId="0" fontId="10" fillId="13" borderId="5" xfId="0" applyFont="1" applyFill="1" applyBorder="1" applyAlignment="1">
      <alignment horizontal="center" vertical="center" wrapText="1"/>
    </xf>
    <xf numFmtId="0" fontId="11" fillId="14" borderId="5" xfId="0" applyFont="1" applyFill="1" applyBorder="1"/>
    <xf numFmtId="0" fontId="11" fillId="14" borderId="5" xfId="0" applyFont="1" applyFill="1" applyBorder="1" applyAlignment="1">
      <alignment vertical="center"/>
    </xf>
    <xf numFmtId="164" fontId="12" fillId="14" borderId="5" xfId="0" applyNumberFormat="1" applyFont="1" applyFill="1" applyBorder="1" applyAlignment="1">
      <alignment vertical="center"/>
    </xf>
    <xf numFmtId="2" fontId="12" fillId="16" borderId="5" xfId="0" applyNumberFormat="1" applyFont="1" applyFill="1" applyBorder="1" applyAlignment="1">
      <alignment horizontal="right" vertical="center"/>
    </xf>
    <xf numFmtId="0" fontId="3" fillId="0" borderId="0" xfId="0" applyFont="1"/>
    <xf numFmtId="0" fontId="6" fillId="0" borderId="5" xfId="0" applyFont="1" applyBorder="1" applyAlignment="1">
      <alignment horizontal="center" vertical="center" wrapText="1"/>
    </xf>
    <xf numFmtId="0" fontId="6" fillId="3" borderId="5" xfId="0" applyFont="1" applyFill="1" applyBorder="1" applyAlignment="1">
      <alignment vertical="center" wrapText="1"/>
    </xf>
    <xf numFmtId="0" fontId="0" fillId="3" borderId="5" xfId="0" applyFill="1" applyBorder="1" applyAlignment="1">
      <alignment vertical="center" wrapText="1"/>
    </xf>
    <xf numFmtId="0" fontId="17" fillId="0" borderId="5" xfId="0" applyFont="1" applyBorder="1"/>
    <xf numFmtId="0" fontId="18" fillId="0" borderId="5" xfId="0" applyFont="1" applyBorder="1"/>
    <xf numFmtId="9" fontId="17" fillId="0" borderId="5" xfId="0" applyNumberFormat="1" applyFont="1" applyBorder="1"/>
    <xf numFmtId="2" fontId="0" fillId="0" borderId="9" xfId="0" applyNumberFormat="1" applyBorder="1"/>
    <xf numFmtId="0" fontId="0" fillId="0" borderId="9" xfId="0" applyBorder="1"/>
    <xf numFmtId="0" fontId="4" fillId="14" borderId="9" xfId="0" applyFont="1" applyFill="1" applyBorder="1"/>
    <xf numFmtId="0" fontId="4" fillId="14" borderId="5" xfId="0" applyFont="1" applyFill="1" applyBorder="1" applyAlignment="1">
      <alignment horizontal="center"/>
    </xf>
    <xf numFmtId="0" fontId="4" fillId="14" borderId="10" xfId="0" applyFont="1" applyFill="1" applyBorder="1" applyAlignment="1">
      <alignment horizontal="center"/>
    </xf>
    <xf numFmtId="0" fontId="21" fillId="0" borderId="5" xfId="0" applyFont="1" applyBorder="1"/>
    <xf numFmtId="164" fontId="0" fillId="0" borderId="5" xfId="0" applyNumberFormat="1" applyBorder="1"/>
    <xf numFmtId="0" fontId="18" fillId="22" borderId="8" xfId="0" applyFont="1" applyFill="1" applyBorder="1"/>
    <xf numFmtId="0" fontId="6" fillId="22" borderId="11" xfId="0" applyFont="1" applyFill="1" applyBorder="1"/>
    <xf numFmtId="0" fontId="6" fillId="22" borderId="5" xfId="0" applyFont="1" applyFill="1" applyBorder="1"/>
    <xf numFmtId="164" fontId="0" fillId="17" borderId="5" xfId="0" applyNumberFormat="1" applyFill="1" applyBorder="1"/>
    <xf numFmtId="164" fontId="18" fillId="0" borderId="5" xfId="0" applyNumberFormat="1" applyFont="1" applyBorder="1"/>
    <xf numFmtId="164" fontId="4" fillId="4" borderId="5" xfId="0" applyNumberFormat="1" applyFont="1" applyFill="1" applyBorder="1"/>
    <xf numFmtId="0" fontId="18" fillId="4" borderId="5" xfId="0" applyFont="1" applyFill="1" applyBorder="1"/>
    <xf numFmtId="0" fontId="17" fillId="4" borderId="5" xfId="0" applyFont="1" applyFill="1" applyBorder="1"/>
    <xf numFmtId="0" fontId="0" fillId="4" borderId="9" xfId="0" applyFill="1" applyBorder="1"/>
    <xf numFmtId="164" fontId="0" fillId="23" borderId="5" xfId="0" applyNumberFormat="1" applyFill="1" applyBorder="1"/>
    <xf numFmtId="0" fontId="0" fillId="24" borderId="0" xfId="0" applyFill="1"/>
    <xf numFmtId="0" fontId="4" fillId="0" borderId="0" xfId="0" applyFont="1"/>
    <xf numFmtId="0" fontId="16" fillId="14" borderId="5" xfId="0" applyFont="1" applyFill="1" applyBorder="1" applyAlignment="1">
      <alignment horizontal="center" vertical="top" wrapText="1"/>
    </xf>
    <xf numFmtId="0" fontId="13" fillId="0" borderId="0" xfId="0" applyFont="1"/>
    <xf numFmtId="0" fontId="0" fillId="0" borderId="0" xfId="0"/>
    <xf numFmtId="0" fontId="2" fillId="20" borderId="0" xfId="0" applyFont="1" applyFill="1" applyAlignment="1">
      <alignment horizontal="left" vertical="top" wrapText="1"/>
    </xf>
    <xf numFmtId="0" fontId="0" fillId="20" borderId="0" xfId="0" applyFill="1"/>
  </cellXfs>
  <cellStyles count="3">
    <cellStyle name="Čiarka" xfId="1" builtinId="3"/>
    <cellStyle name="Mena" xfId="2" builtinId="4"/>
    <cellStyle name="Normálna" xfId="0" builtinId="0"/>
  </cellStyles>
  <dxfs count="0"/>
  <tableStyles count="1" defaultTableStyle="TableStyleMedium9" defaultPivotStyle="Štýl kontingenčnej tabuľky 1">
    <tableStyle name="Štýl kontingenčnej tabuľky 1" table="0" count="0" xr9:uid="{DBD6B277-D78C-41EC-A53D-817565557F47}"/>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tabSelected="1" workbookViewId="0">
      <selection activeCell="O20" sqref="O20"/>
    </sheetView>
  </sheetViews>
  <sheetFormatPr defaultRowHeight="15" x14ac:dyDescent="0.25"/>
  <cols>
    <col min="1" max="1" width="35.5703125" bestFit="1" customWidth="1"/>
    <col min="2" max="2" width="59" customWidth="1"/>
    <col min="3" max="3" width="27" bestFit="1" customWidth="1"/>
    <col min="4" max="4" width="26" customWidth="1"/>
    <col min="5" max="5" width="16.5703125" customWidth="1"/>
    <col min="6" max="6" width="16.42578125" customWidth="1"/>
    <col min="7" max="7" width="10" customWidth="1"/>
  </cols>
  <sheetData>
    <row r="1" spans="1:7" ht="45" x14ac:dyDescent="0.25">
      <c r="A1" s="59" t="s">
        <v>0</v>
      </c>
      <c r="B1" s="62" t="s">
        <v>1</v>
      </c>
      <c r="C1" s="63" t="s">
        <v>2</v>
      </c>
      <c r="D1" s="63" t="s">
        <v>3</v>
      </c>
    </row>
    <row r="2" spans="1:7" x14ac:dyDescent="0.25">
      <c r="A2" s="23" t="s">
        <v>4</v>
      </c>
      <c r="B2" s="23"/>
      <c r="C2" s="24" t="s">
        <v>5</v>
      </c>
      <c r="F2" t="s">
        <v>6</v>
      </c>
      <c r="G2" t="s">
        <v>7</v>
      </c>
    </row>
    <row r="3" spans="1:7" x14ac:dyDescent="0.25">
      <c r="A3" s="64" t="s">
        <v>8</v>
      </c>
      <c r="B3" s="65">
        <f ca="1">SUMIF('Zoznam odberných miest'!$I$1:$I$361,A3,'Zoznam odberných miest'!$O1:$O$360)</f>
        <v>315.98699799999991</v>
      </c>
      <c r="C3" s="125">
        <v>0</v>
      </c>
      <c r="D3" s="65">
        <f ca="1">B3*C3</f>
        <v>0</v>
      </c>
    </row>
    <row r="4" spans="1:7" x14ac:dyDescent="0.25">
      <c r="A4" s="64" t="s">
        <v>9</v>
      </c>
      <c r="B4" s="65">
        <f ca="1">SUMIF('Zoznam odberných miest'!$I$1:$I$361,A4,'Zoznam odberných miest'!$O$1:$O$360)</f>
        <v>6325.6476999999995</v>
      </c>
      <c r="C4" s="129">
        <f>E24</f>
        <v>27.863999999999997</v>
      </c>
      <c r="D4" s="65">
        <f ca="1">B4*C4</f>
        <v>176257.84751279996</v>
      </c>
    </row>
    <row r="5" spans="1:7" x14ac:dyDescent="0.25">
      <c r="A5" s="64" t="s">
        <v>10</v>
      </c>
      <c r="B5" s="65">
        <f ca="1">SUMIF('Zoznam odberných miest'!$I$1:$I$361,A5,'Zoznam odberných miest'!$O$1:$O$360)</f>
        <v>413.94</v>
      </c>
      <c r="C5" s="125">
        <v>0</v>
      </c>
      <c r="D5" s="65">
        <f ca="1">B5*C5</f>
        <v>0</v>
      </c>
    </row>
    <row r="6" spans="1:7" x14ac:dyDescent="0.25">
      <c r="A6" s="23" t="s">
        <v>11</v>
      </c>
      <c r="B6" s="23"/>
      <c r="C6" s="23"/>
    </row>
    <row r="7" spans="1:7" x14ac:dyDescent="0.25">
      <c r="A7" s="66" t="s">
        <v>12</v>
      </c>
      <c r="B7" s="66"/>
      <c r="C7" s="66">
        <f>SUM(C8:C10)</f>
        <v>360</v>
      </c>
    </row>
    <row r="8" spans="1:7" x14ac:dyDescent="0.25">
      <c r="A8" s="64" t="s">
        <v>8</v>
      </c>
      <c r="B8" s="64"/>
      <c r="C8" s="64">
        <f>COUNTIF('Zoznam odberných miest'!I:I,"FIX")</f>
        <v>126</v>
      </c>
    </row>
    <row r="9" spans="1:7" x14ac:dyDescent="0.25">
      <c r="A9" s="64" t="s">
        <v>9</v>
      </c>
      <c r="B9" s="64"/>
      <c r="C9" s="64">
        <f>COUNTIF('Zoznam odberných miest'!I:I,"FIX/SPOT")</f>
        <v>232</v>
      </c>
    </row>
    <row r="10" spans="1:7" x14ac:dyDescent="0.25">
      <c r="A10" s="64" t="s">
        <v>10</v>
      </c>
      <c r="B10" s="64"/>
      <c r="C10" s="64">
        <f>COUNTIF('Zoznam odberných miest'!I:I,"REGULOVANÉ")</f>
        <v>2</v>
      </c>
    </row>
    <row r="12" spans="1:7" x14ac:dyDescent="0.25">
      <c r="A12" s="130"/>
      <c r="B12" s="130"/>
      <c r="C12" s="130"/>
      <c r="D12" s="130"/>
    </row>
    <row r="13" spans="1:7" ht="15.75" customHeight="1" x14ac:dyDescent="0.25">
      <c r="A13" s="133" t="s">
        <v>13</v>
      </c>
      <c r="B13" s="134"/>
      <c r="C13" s="134"/>
      <c r="D13" s="134"/>
      <c r="E13" s="134"/>
    </row>
    <row r="14" spans="1:7" x14ac:dyDescent="0.25">
      <c r="A14" s="67" t="s">
        <v>14</v>
      </c>
      <c r="B14" s="68" t="s">
        <v>15</v>
      </c>
      <c r="C14" s="29">
        <f ca="1">SUM(D3:D5)</f>
        <v>176257.84751279996</v>
      </c>
    </row>
    <row r="15" spans="1:7" x14ac:dyDescent="0.25">
      <c r="A15" s="67" t="s">
        <v>16</v>
      </c>
      <c r="B15" s="25" t="s">
        <v>17</v>
      </c>
      <c r="C15" s="27">
        <f ca="1">C14</f>
        <v>176257.84751279996</v>
      </c>
    </row>
    <row r="16" spans="1:7" x14ac:dyDescent="0.25">
      <c r="A16" s="67" t="s">
        <v>18</v>
      </c>
      <c r="B16" s="25" t="s">
        <v>19</v>
      </c>
      <c r="C16" s="27">
        <f ca="1">C14*2</f>
        <v>352515.69502559991</v>
      </c>
    </row>
    <row r="17" spans="1:6" x14ac:dyDescent="0.25">
      <c r="B17" s="26" t="s">
        <v>20</v>
      </c>
      <c r="C17" s="28">
        <f ca="1">C14*2*1.19</f>
        <v>419493.67708046385</v>
      </c>
    </row>
    <row r="18" spans="1:6" x14ac:dyDescent="0.25">
      <c r="B18" s="26" t="s">
        <v>21</v>
      </c>
      <c r="C18" s="28">
        <f ca="1">C17</f>
        <v>419493.67708046385</v>
      </c>
    </row>
    <row r="19" spans="1:6" x14ac:dyDescent="0.25">
      <c r="A19" s="130"/>
      <c r="B19" s="130"/>
      <c r="C19" s="130"/>
      <c r="D19" s="130"/>
    </row>
    <row r="20" spans="1:6" ht="45" x14ac:dyDescent="0.25">
      <c r="A20" s="131" t="s">
        <v>918</v>
      </c>
      <c r="B20" s="115" t="s">
        <v>920</v>
      </c>
      <c r="C20" s="116" t="s">
        <v>915</v>
      </c>
      <c r="D20" s="116" t="s">
        <v>916</v>
      </c>
      <c r="E20" s="117" t="s">
        <v>917</v>
      </c>
      <c r="F20" s="132" t="s">
        <v>919</v>
      </c>
    </row>
    <row r="21" spans="1:6" x14ac:dyDescent="0.25">
      <c r="B21" s="120" t="s">
        <v>912</v>
      </c>
      <c r="C21" s="120"/>
      <c r="D21" s="121">
        <v>6325.65</v>
      </c>
      <c r="E21" s="122"/>
      <c r="F21" s="64"/>
    </row>
    <row r="22" spans="1:6" x14ac:dyDescent="0.25">
      <c r="B22" s="110" t="s">
        <v>913</v>
      </c>
      <c r="C22" s="112">
        <v>0.7</v>
      </c>
      <c r="D22" s="113">
        <f>D21*C22</f>
        <v>4427.954999999999</v>
      </c>
      <c r="E22" s="125">
        <f>C3</f>
        <v>0</v>
      </c>
      <c r="F22" s="119">
        <f>D22*E22</f>
        <v>0</v>
      </c>
    </row>
    <row r="23" spans="1:6" x14ac:dyDescent="0.25">
      <c r="B23" s="110" t="s">
        <v>923</v>
      </c>
      <c r="C23" s="112">
        <v>0.3</v>
      </c>
      <c r="D23" s="113">
        <f>D21*C23</f>
        <v>1897.6949999999997</v>
      </c>
      <c r="E23" s="123">
        <f>C25+C26</f>
        <v>92.88</v>
      </c>
      <c r="F23" s="119">
        <f>D23*E23</f>
        <v>176257.91159999996</v>
      </c>
    </row>
    <row r="24" spans="1:6" x14ac:dyDescent="0.25">
      <c r="B24" s="126" t="s">
        <v>921</v>
      </c>
      <c r="C24" s="127"/>
      <c r="D24" s="128"/>
      <c r="E24" s="125">
        <f>$C$22*$E$22+$C$23*$E$23</f>
        <v>27.863999999999997</v>
      </c>
      <c r="F24" s="64"/>
    </row>
    <row r="25" spans="1:6" x14ac:dyDescent="0.25">
      <c r="B25" s="111" t="s">
        <v>914</v>
      </c>
      <c r="C25" s="124">
        <v>92.88</v>
      </c>
      <c r="D25" s="114"/>
      <c r="E25" s="64"/>
      <c r="F25" s="64"/>
    </row>
    <row r="26" spans="1:6" x14ac:dyDescent="0.25">
      <c r="B26" s="118" t="s">
        <v>924</v>
      </c>
      <c r="C26" s="125">
        <v>0</v>
      </c>
    </row>
  </sheetData>
  <mergeCells count="1">
    <mergeCell ref="A13:E13"/>
  </mergeCells>
  <pageMargins left="0.74803149606299213" right="0.74803149606299213" top="0.98425196850393704" bottom="0.98425196850393704" header="0.51181102362204722" footer="0.51181102362204722"/>
  <pageSetup paperSize="9" scale="82" orientation="landscape" r:id="rId1"/>
  <headerFooter>
    <oddHeader>&amp;L&amp;F</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8"/>
  <sheetViews>
    <sheetView topLeftCell="A5" zoomScale="90" zoomScaleNormal="90" workbookViewId="0">
      <selection sqref="A1:D30"/>
    </sheetView>
  </sheetViews>
  <sheetFormatPr defaultRowHeight="15" x14ac:dyDescent="0.25"/>
  <cols>
    <col min="1" max="4" width="22" customWidth="1"/>
    <col min="6" max="6" width="9.140625" customWidth="1"/>
  </cols>
  <sheetData>
    <row r="1" spans="1:4" ht="18" customHeight="1" x14ac:dyDescent="0.25">
      <c r="A1" s="135" t="s">
        <v>922</v>
      </c>
      <c r="B1" s="136"/>
      <c r="C1" s="136"/>
      <c r="D1" s="136"/>
    </row>
    <row r="2" spans="1:4" ht="18" customHeight="1" x14ac:dyDescent="0.25">
      <c r="A2" s="136"/>
      <c r="B2" s="136"/>
      <c r="C2" s="136"/>
      <c r="D2" s="136"/>
    </row>
    <row r="3" spans="1:4" ht="18" customHeight="1" x14ac:dyDescent="0.25">
      <c r="A3" s="136"/>
      <c r="B3" s="136"/>
      <c r="C3" s="136"/>
      <c r="D3" s="136"/>
    </row>
    <row r="4" spans="1:4" ht="18" customHeight="1" x14ac:dyDescent="0.25">
      <c r="A4" s="136"/>
      <c r="B4" s="136"/>
      <c r="C4" s="136"/>
      <c r="D4" s="136"/>
    </row>
    <row r="5" spans="1:4" ht="18" customHeight="1" x14ac:dyDescent="0.25">
      <c r="A5" s="136"/>
      <c r="B5" s="136"/>
      <c r="C5" s="136"/>
      <c r="D5" s="136"/>
    </row>
    <row r="6" spans="1:4" ht="18" customHeight="1" x14ac:dyDescent="0.25">
      <c r="A6" s="136"/>
      <c r="B6" s="136"/>
      <c r="C6" s="136"/>
      <c r="D6" s="136"/>
    </row>
    <row r="7" spans="1:4" ht="18" customHeight="1" x14ac:dyDescent="0.25">
      <c r="A7" s="136"/>
      <c r="B7" s="136"/>
      <c r="C7" s="136"/>
      <c r="D7" s="136"/>
    </row>
    <row r="8" spans="1:4" ht="18" customHeight="1" x14ac:dyDescent="0.25">
      <c r="A8" s="136"/>
      <c r="B8" s="136"/>
      <c r="C8" s="136"/>
      <c r="D8" s="136"/>
    </row>
    <row r="9" spans="1:4" ht="18" customHeight="1" x14ac:dyDescent="0.25">
      <c r="A9" s="136"/>
      <c r="B9" s="136"/>
      <c r="C9" s="136"/>
      <c r="D9" s="136"/>
    </row>
    <row r="10" spans="1:4" ht="18" customHeight="1" x14ac:dyDescent="0.25">
      <c r="A10" s="136"/>
      <c r="B10" s="136"/>
      <c r="C10" s="136"/>
      <c r="D10" s="136"/>
    </row>
    <row r="11" spans="1:4" ht="18" customHeight="1" x14ac:dyDescent="0.25">
      <c r="A11" s="136"/>
      <c r="B11" s="136"/>
      <c r="C11" s="136"/>
      <c r="D11" s="136"/>
    </row>
    <row r="12" spans="1:4" ht="18" customHeight="1" x14ac:dyDescent="0.25">
      <c r="A12" s="136"/>
      <c r="B12" s="136"/>
      <c r="C12" s="136"/>
      <c r="D12" s="136"/>
    </row>
    <row r="13" spans="1:4" ht="18" customHeight="1" x14ac:dyDescent="0.25">
      <c r="A13" s="136"/>
      <c r="B13" s="136"/>
      <c r="C13" s="136"/>
      <c r="D13" s="136"/>
    </row>
    <row r="14" spans="1:4" ht="18" customHeight="1" x14ac:dyDescent="0.25">
      <c r="A14" s="136"/>
      <c r="B14" s="136"/>
      <c r="C14" s="136"/>
      <c r="D14" s="136"/>
    </row>
    <row r="15" spans="1:4" ht="18" customHeight="1" x14ac:dyDescent="0.25">
      <c r="A15" s="136"/>
      <c r="B15" s="136"/>
      <c r="C15" s="136"/>
      <c r="D15" s="136"/>
    </row>
    <row r="16" spans="1:4" ht="18" customHeight="1" x14ac:dyDescent="0.25">
      <c r="A16" s="136"/>
      <c r="B16" s="136"/>
      <c r="C16" s="136"/>
      <c r="D16" s="136"/>
    </row>
    <row r="17" spans="1:4" ht="18" customHeight="1" x14ac:dyDescent="0.25">
      <c r="A17" s="136"/>
      <c r="B17" s="136"/>
      <c r="C17" s="136"/>
      <c r="D17" s="136"/>
    </row>
    <row r="18" spans="1:4" ht="18" customHeight="1" x14ac:dyDescent="0.25">
      <c r="A18" s="136"/>
      <c r="B18" s="136"/>
      <c r="C18" s="136"/>
      <c r="D18" s="136"/>
    </row>
    <row r="19" spans="1:4" ht="18" customHeight="1" x14ac:dyDescent="0.25">
      <c r="A19" s="136"/>
      <c r="B19" s="136"/>
      <c r="C19" s="136"/>
      <c r="D19" s="136"/>
    </row>
    <row r="20" spans="1:4" ht="18" customHeight="1" x14ac:dyDescent="0.25">
      <c r="A20" s="136"/>
      <c r="B20" s="136"/>
      <c r="C20" s="136"/>
      <c r="D20" s="136"/>
    </row>
    <row r="21" spans="1:4" ht="18" customHeight="1" x14ac:dyDescent="0.25">
      <c r="A21" s="136"/>
      <c r="B21" s="136"/>
      <c r="C21" s="136"/>
      <c r="D21" s="136"/>
    </row>
    <row r="22" spans="1:4" ht="18" customHeight="1" x14ac:dyDescent="0.25">
      <c r="A22" s="136"/>
      <c r="B22" s="136"/>
      <c r="C22" s="136"/>
      <c r="D22" s="136"/>
    </row>
    <row r="23" spans="1:4" ht="18" customHeight="1" x14ac:dyDescent="0.25">
      <c r="A23" s="136"/>
      <c r="B23" s="136"/>
      <c r="C23" s="136"/>
      <c r="D23" s="136"/>
    </row>
    <row r="24" spans="1:4" ht="18" customHeight="1" x14ac:dyDescent="0.25">
      <c r="A24" s="136"/>
      <c r="B24" s="136"/>
      <c r="C24" s="136"/>
      <c r="D24" s="136"/>
    </row>
    <row r="25" spans="1:4" ht="18" customHeight="1" x14ac:dyDescent="0.25">
      <c r="A25" s="136"/>
      <c r="B25" s="136"/>
      <c r="C25" s="136"/>
      <c r="D25" s="136"/>
    </row>
    <row r="26" spans="1:4" ht="18" customHeight="1" x14ac:dyDescent="0.25">
      <c r="A26" s="136"/>
      <c r="B26" s="136"/>
      <c r="C26" s="136"/>
      <c r="D26" s="136"/>
    </row>
    <row r="27" spans="1:4" ht="18" customHeight="1" x14ac:dyDescent="0.25">
      <c r="A27" s="136"/>
      <c r="B27" s="136"/>
      <c r="C27" s="136"/>
      <c r="D27" s="136"/>
    </row>
    <row r="28" spans="1:4" ht="18" customHeight="1" x14ac:dyDescent="0.25">
      <c r="A28" s="136"/>
      <c r="B28" s="136"/>
      <c r="C28" s="136"/>
      <c r="D28" s="136"/>
    </row>
    <row r="29" spans="1:4" ht="18" customHeight="1" x14ac:dyDescent="0.25">
      <c r="A29" s="136"/>
      <c r="B29" s="136"/>
      <c r="C29" s="136"/>
      <c r="D29" s="136"/>
    </row>
    <row r="30" spans="1:4" ht="63" customHeight="1" x14ac:dyDescent="0.25">
      <c r="A30" s="136"/>
      <c r="B30" s="136"/>
      <c r="C30" s="136"/>
      <c r="D30" s="136"/>
    </row>
    <row r="33" ht="15.75" customHeight="1" x14ac:dyDescent="0.25"/>
    <row r="34" ht="15.75" customHeight="1" x14ac:dyDescent="0.25"/>
    <row r="38" ht="15.75" customHeight="1" x14ac:dyDescent="0.25"/>
    <row r="39" ht="31.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sheetData>
  <mergeCells count="1">
    <mergeCell ref="A1:D30"/>
  </mergeCells>
  <pageMargins left="0.75" right="0.75" top="1" bottom="1" header="0.5" footer="0.5"/>
  <pageSetup paperSize="9"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402"/>
  <sheetViews>
    <sheetView zoomScale="70" zoomScaleNormal="70" workbookViewId="0">
      <pane ySplit="1" topLeftCell="A346" activePane="bottomLeft" state="frozen"/>
      <selection pane="bottomLeft" activeCell="L12" sqref="L12"/>
    </sheetView>
  </sheetViews>
  <sheetFormatPr defaultRowHeight="14.45" customHeight="1" x14ac:dyDescent="0.25"/>
  <cols>
    <col min="1" max="1" width="9.140625" style="9" customWidth="1"/>
    <col min="2" max="2" width="16.28515625" style="9" customWidth="1"/>
    <col min="3" max="3" width="34.85546875" style="9" customWidth="1"/>
    <col min="4" max="4" width="38.140625" customWidth="1"/>
    <col min="5" max="5" width="25.140625" customWidth="1"/>
    <col min="6" max="6" width="22.42578125" style="9" customWidth="1"/>
    <col min="7" max="7" width="7.7109375" style="10" customWidth="1"/>
    <col min="8" max="8" width="16.28515625" style="10" customWidth="1"/>
    <col min="9" max="9" width="20.7109375" style="9" customWidth="1"/>
    <col min="10" max="10" width="17.5703125" style="12" customWidth="1"/>
    <col min="11" max="11" width="19.42578125" style="31" customWidth="1"/>
    <col min="12" max="12" width="20" style="31" customWidth="1"/>
    <col min="13" max="13" width="18.5703125" style="31" customWidth="1"/>
    <col min="14" max="14" width="29.7109375" style="31" customWidth="1"/>
    <col min="15" max="15" width="19" style="31" customWidth="1"/>
    <col min="16" max="16" width="19.42578125" style="31" customWidth="1"/>
    <col min="17" max="17" width="17.28515625" style="4" customWidth="1"/>
    <col min="18" max="18" width="23" style="5" customWidth="1"/>
    <col min="19" max="19" width="20.28515625" style="13" customWidth="1"/>
    <col min="20" max="20" width="15.28515625" style="9" customWidth="1"/>
  </cols>
  <sheetData>
    <row r="1" spans="1:16" ht="59.25" customHeight="1" thickBot="1" x14ac:dyDescent="0.3">
      <c r="A1" s="69" t="s">
        <v>22</v>
      </c>
      <c r="B1" s="59" t="s">
        <v>23</v>
      </c>
      <c r="C1" s="59" t="s">
        <v>24</v>
      </c>
      <c r="D1" s="59" t="s">
        <v>25</v>
      </c>
      <c r="E1" s="1" t="s">
        <v>26</v>
      </c>
      <c r="F1" s="70" t="s">
        <v>27</v>
      </c>
      <c r="G1" s="1" t="s">
        <v>28</v>
      </c>
      <c r="H1" s="1" t="s">
        <v>29</v>
      </c>
      <c r="I1" s="71" t="s">
        <v>30</v>
      </c>
      <c r="J1" s="58" t="s">
        <v>31</v>
      </c>
      <c r="K1" s="72" t="s">
        <v>32</v>
      </c>
      <c r="L1" s="6" t="s">
        <v>33</v>
      </c>
      <c r="M1" s="72" t="s">
        <v>34</v>
      </c>
      <c r="N1" s="7" t="s">
        <v>35</v>
      </c>
      <c r="O1" s="11" t="s">
        <v>36</v>
      </c>
      <c r="P1" s="62" t="s">
        <v>37</v>
      </c>
    </row>
    <row r="2" spans="1:16" ht="30" customHeight="1" thickBot="1" x14ac:dyDescent="0.3">
      <c r="A2" s="34">
        <v>1</v>
      </c>
      <c r="B2" s="14" t="s">
        <v>38</v>
      </c>
      <c r="C2" s="60" t="s">
        <v>39</v>
      </c>
      <c r="D2" s="33" t="s">
        <v>40</v>
      </c>
      <c r="E2" s="33" t="s">
        <v>41</v>
      </c>
      <c r="F2" s="8" t="s">
        <v>42</v>
      </c>
      <c r="G2" s="8">
        <v>132</v>
      </c>
      <c r="H2" s="8" t="s">
        <v>43</v>
      </c>
      <c r="I2" s="38" t="s">
        <v>9</v>
      </c>
      <c r="J2" s="57">
        <v>7.95</v>
      </c>
      <c r="K2" s="73" t="str">
        <f>IF(UPPER($I2)="FIX",ROUND('Ponuka dodávateľa'!$C$3,2),"")</f>
        <v/>
      </c>
      <c r="L2" s="73">
        <f>IF(UPPER($I2)="FIX/SPOT",ROUND('Ponuka dodávateľa'!$C$4,2),"")</f>
        <v>27.86</v>
      </c>
      <c r="M2" s="73" t="str">
        <f>IF(UPPER($I2)="REGULOVANÉ",ROUND('Ponuka dodávateľa'!$C$5,2),"")</f>
        <v/>
      </c>
      <c r="N2" s="74">
        <f>ROUND(IF(UPPER($I2)="FIX", $K2*$O2, IF(UPPER($I2)="SPOT",#REF!* $O2, IF(OR(UPPER($I2)="REGULOVANE",UPPER($I2)="REGULOVANÉ"), $M2*$O2, IF(UPPER($I2)="FIX/SPOT", $L2*$O2, "")))),2)</f>
        <v>221.49</v>
      </c>
      <c r="O2" s="75">
        <f>IF(AND(ISNUMBER(#REF!),ISNUMBER(J2)),AVERAGE(#REF!,J2),IF(ISNUMBER(#REF!),#REF!,IF(ISNUMBER(J2),J2,"")))</f>
        <v>7.95</v>
      </c>
      <c r="P2" s="34" t="s">
        <v>44</v>
      </c>
    </row>
    <row r="3" spans="1:16" ht="29.45" customHeight="1" thickBot="1" x14ac:dyDescent="0.3">
      <c r="A3" s="34">
        <v>2</v>
      </c>
      <c r="B3" s="14" t="s">
        <v>38</v>
      </c>
      <c r="C3" s="60" t="s">
        <v>39</v>
      </c>
      <c r="D3" s="76" t="s">
        <v>45</v>
      </c>
      <c r="E3" s="76" t="s">
        <v>46</v>
      </c>
      <c r="F3" s="77" t="s">
        <v>47</v>
      </c>
      <c r="G3" s="77">
        <v>170</v>
      </c>
      <c r="H3" s="77" t="s">
        <v>48</v>
      </c>
      <c r="I3" s="38" t="s">
        <v>9</v>
      </c>
      <c r="J3" s="56">
        <v>9.4320000000000004</v>
      </c>
      <c r="K3" s="73" t="str">
        <f>IF(UPPER($I3)="FIX",ROUND('Ponuka dodávateľa'!$C$3,2),"")</f>
        <v/>
      </c>
      <c r="L3" s="73">
        <f>IF(UPPER($I3)="FIX/SPOT",ROUND('Ponuka dodávateľa'!$C$4,2),"")</f>
        <v>27.86</v>
      </c>
      <c r="M3" s="73" t="str">
        <f>IF(UPPER($I3)="REGULOVANÉ",ROUND('Ponuka dodávateľa'!$C$5,2),"")</f>
        <v/>
      </c>
      <c r="N3" s="74">
        <f>ROUND(IF(UPPER($I3)="FIX", $K3*$O3, IF(UPPER($I3)="SPOT",#REF!* $O3, IF(OR(UPPER($I3)="REGULOVANE",UPPER($I3)="REGULOVANÉ"), $M3*$O3, IF(UPPER($I3)="FIX/SPOT", $L3*$O3, "")))),2)</f>
        <v>262.77999999999997</v>
      </c>
      <c r="O3" s="75">
        <f>IF(AND(ISNUMBER(#REF!),ISNUMBER(J3)),AVERAGE(#REF!,J3),IF(ISNUMBER(#REF!),#REF!,IF(ISNUMBER(J3),J3,"")))</f>
        <v>9.4320000000000004</v>
      </c>
      <c r="P3" s="34" t="s">
        <v>44</v>
      </c>
    </row>
    <row r="4" spans="1:16" ht="29.45" customHeight="1" thickBot="1" x14ac:dyDescent="0.3">
      <c r="A4" s="34">
        <v>3</v>
      </c>
      <c r="B4" s="14" t="s">
        <v>38</v>
      </c>
      <c r="C4" s="60" t="s">
        <v>39</v>
      </c>
      <c r="D4" s="76" t="s">
        <v>49</v>
      </c>
      <c r="E4" s="76" t="s">
        <v>50</v>
      </c>
      <c r="F4" s="77" t="s">
        <v>51</v>
      </c>
      <c r="G4" s="77">
        <v>63</v>
      </c>
      <c r="H4" s="77" t="s">
        <v>48</v>
      </c>
      <c r="I4" s="38" t="s">
        <v>9</v>
      </c>
      <c r="J4" s="56">
        <v>5.077</v>
      </c>
      <c r="K4" s="73" t="str">
        <f>IF(UPPER($I4)="FIX",ROUND('Ponuka dodávateľa'!$C$3,2),"")</f>
        <v/>
      </c>
      <c r="L4" s="73">
        <f>IF(UPPER($I4)="FIX/SPOT",ROUND('Ponuka dodávateľa'!$C$4,2),"")</f>
        <v>27.86</v>
      </c>
      <c r="M4" s="73" t="str">
        <f>IF(UPPER($I4)="REGULOVANÉ",ROUND('Ponuka dodávateľa'!$C$5,2),"")</f>
        <v/>
      </c>
      <c r="N4" s="74">
        <f>ROUND(IF(UPPER($I4)="FIX", $K4*$O4, IF(UPPER($I4)="SPOT",#REF!* $O4, IF(OR(UPPER($I4)="REGULOVANE",UPPER($I4)="REGULOVANÉ"), $M4*$O4, IF(UPPER($I4)="FIX/SPOT", $L4*$O4, "")))),2)</f>
        <v>141.44999999999999</v>
      </c>
      <c r="O4" s="75">
        <f>IF(AND(ISNUMBER(#REF!),ISNUMBER(J4)),AVERAGE(#REF!,J4),IF(ISNUMBER(#REF!),#REF!,IF(ISNUMBER(J4),J4,"")))</f>
        <v>5.077</v>
      </c>
      <c r="P4" s="34" t="s">
        <v>44</v>
      </c>
    </row>
    <row r="5" spans="1:16" ht="29.45" customHeight="1" thickBot="1" x14ac:dyDescent="0.3">
      <c r="A5" s="34">
        <v>4</v>
      </c>
      <c r="B5" s="14" t="s">
        <v>38</v>
      </c>
      <c r="C5" s="60" t="s">
        <v>39</v>
      </c>
      <c r="D5" s="76" t="s">
        <v>49</v>
      </c>
      <c r="E5" s="76" t="s">
        <v>50</v>
      </c>
      <c r="F5" s="77" t="s">
        <v>52</v>
      </c>
      <c r="G5" s="77">
        <v>30</v>
      </c>
      <c r="H5" s="77" t="s">
        <v>53</v>
      </c>
      <c r="I5" s="38" t="s">
        <v>8</v>
      </c>
      <c r="J5" s="56">
        <v>3.4750030000000001</v>
      </c>
      <c r="K5" s="73">
        <f>IF(UPPER($I5)="FIX",ROUND('Ponuka dodávateľa'!$C$3,2),"")</f>
        <v>0</v>
      </c>
      <c r="L5" s="73" t="str">
        <f>IF(UPPER($I5)="FIX/SPOT",ROUND('Ponuka dodávateľa'!$C$4,2),"")</f>
        <v/>
      </c>
      <c r="M5" s="73" t="str">
        <f>IF(UPPER($I5)="REGULOVANÉ",ROUND('Ponuka dodávateľa'!$C$5,2),"")</f>
        <v/>
      </c>
      <c r="N5" s="74">
        <f>ROUND(IF(UPPER($I5)="FIX", $K5*$O5, IF(UPPER($I5)="SPOT",#REF!* $O5, IF(OR(UPPER($I5)="REGULOVANE",UPPER($I5)="REGULOVANÉ"), $M5*$O5, IF(UPPER($I5)="FIX/SPOT", $L5*$O5, "")))),2)</f>
        <v>0</v>
      </c>
      <c r="O5" s="75">
        <f>IF(AND(ISNUMBER(#REF!),ISNUMBER(J5)),AVERAGE(#REF!,J5),IF(ISNUMBER(#REF!),#REF!,IF(ISNUMBER(J5),J5,"")))</f>
        <v>3.4750030000000001</v>
      </c>
      <c r="P5" s="34" t="s">
        <v>44</v>
      </c>
    </row>
    <row r="6" spans="1:16" ht="29.45" customHeight="1" thickBot="1" x14ac:dyDescent="0.3">
      <c r="A6" s="34">
        <v>5</v>
      </c>
      <c r="B6" s="14" t="s">
        <v>38</v>
      </c>
      <c r="C6" s="60" t="s">
        <v>39</v>
      </c>
      <c r="D6" s="76" t="s">
        <v>49</v>
      </c>
      <c r="E6" s="76" t="s">
        <v>50</v>
      </c>
      <c r="F6" s="77" t="s">
        <v>54</v>
      </c>
      <c r="G6" s="77">
        <v>15</v>
      </c>
      <c r="H6" s="77" t="s">
        <v>53</v>
      </c>
      <c r="I6" s="38" t="s">
        <v>8</v>
      </c>
      <c r="J6" s="56">
        <v>0.48099599999999998</v>
      </c>
      <c r="K6" s="73">
        <f>IF(UPPER($I6)="FIX",ROUND('Ponuka dodávateľa'!$C$3,2),"")</f>
        <v>0</v>
      </c>
      <c r="L6" s="73" t="str">
        <f>IF(UPPER($I6)="FIX/SPOT",ROUND('Ponuka dodávateľa'!$C$4,2),"")</f>
        <v/>
      </c>
      <c r="M6" s="73" t="str">
        <f>IF(UPPER($I6)="REGULOVANÉ",ROUND('Ponuka dodávateľa'!$C$5,2),"")</f>
        <v/>
      </c>
      <c r="N6" s="74">
        <f>ROUND(IF(UPPER($I6)="FIX", $K6*$O6, IF(UPPER($I6)="SPOT",#REF!* $O6, IF(OR(UPPER($I6)="REGULOVANE",UPPER($I6)="REGULOVANÉ"), $M6*$O6, IF(UPPER($I6)="FIX/SPOT", $L6*$O6, "")))),2)</f>
        <v>0</v>
      </c>
      <c r="O6" s="75">
        <f>IF(AND(ISNUMBER(#REF!),ISNUMBER(J6)),AVERAGE(#REF!,J6),IF(ISNUMBER(#REF!),#REF!,IF(ISNUMBER(J6),J6,"")))</f>
        <v>0.48099599999999998</v>
      </c>
      <c r="P6" s="34" t="s">
        <v>44</v>
      </c>
    </row>
    <row r="7" spans="1:16" ht="29.45" customHeight="1" thickBot="1" x14ac:dyDescent="0.3">
      <c r="A7" s="34">
        <v>6</v>
      </c>
      <c r="B7" s="14" t="s">
        <v>38</v>
      </c>
      <c r="C7" s="60" t="s">
        <v>39</v>
      </c>
      <c r="D7" s="76" t="s">
        <v>55</v>
      </c>
      <c r="E7" s="76" t="s">
        <v>56</v>
      </c>
      <c r="F7" s="77" t="s">
        <v>57</v>
      </c>
      <c r="G7" s="77">
        <v>32</v>
      </c>
      <c r="H7" s="77" t="s">
        <v>48</v>
      </c>
      <c r="I7" s="38" t="s">
        <v>9</v>
      </c>
      <c r="J7" s="56">
        <v>5.46</v>
      </c>
      <c r="K7" s="73" t="str">
        <f>IF(UPPER($I7)="FIX",ROUND('Ponuka dodávateľa'!$C$3,2),"")</f>
        <v/>
      </c>
      <c r="L7" s="73">
        <f>IF(UPPER($I7)="FIX/SPOT",ROUND('Ponuka dodávateľa'!$C$4,2),"")</f>
        <v>27.86</v>
      </c>
      <c r="M7" s="73" t="str">
        <f>IF(UPPER($I7)="REGULOVANÉ",ROUND('Ponuka dodávateľa'!$C$5,2),"")</f>
        <v/>
      </c>
      <c r="N7" s="74">
        <f>ROUND(IF(UPPER($I7)="FIX", $K7*$O7, IF(UPPER($I7)="SPOT",#REF!* $O7, IF(OR(UPPER($I7)="REGULOVANE",UPPER($I7)="REGULOVANÉ"), $M7*$O7, IF(UPPER($I7)="FIX/SPOT", $L7*$O7, "")))),2)</f>
        <v>152.12</v>
      </c>
      <c r="O7" s="75">
        <f>IF(AND(ISNUMBER(#REF!),ISNUMBER(J7)),AVERAGE(#REF!,J7),IF(ISNUMBER(#REF!),#REF!,IF(ISNUMBER(J7),J7,"")))</f>
        <v>5.46</v>
      </c>
      <c r="P7" s="34" t="s">
        <v>44</v>
      </c>
    </row>
    <row r="8" spans="1:16" ht="29.45" customHeight="1" thickBot="1" x14ac:dyDescent="0.3">
      <c r="A8" s="34">
        <v>7</v>
      </c>
      <c r="B8" s="14" t="s">
        <v>38</v>
      </c>
      <c r="C8" s="60" t="s">
        <v>39</v>
      </c>
      <c r="D8" s="76" t="s">
        <v>58</v>
      </c>
      <c r="E8" s="76" t="s">
        <v>59</v>
      </c>
      <c r="F8" s="77" t="s">
        <v>60</v>
      </c>
      <c r="G8" s="77">
        <v>250</v>
      </c>
      <c r="H8" s="77" t="s">
        <v>48</v>
      </c>
      <c r="I8" s="38" t="s">
        <v>9</v>
      </c>
      <c r="J8" s="56">
        <v>17.532</v>
      </c>
      <c r="K8" s="73" t="str">
        <f>IF(UPPER($I8)="FIX",ROUND('Ponuka dodávateľa'!$C$3,2),"")</f>
        <v/>
      </c>
      <c r="L8" s="73">
        <f>IF(UPPER($I8)="FIX/SPOT",ROUND('Ponuka dodávateľa'!$C$4,2),"")</f>
        <v>27.86</v>
      </c>
      <c r="M8" s="73" t="str">
        <f>IF(UPPER($I8)="REGULOVANÉ",ROUND('Ponuka dodávateľa'!$C$5,2),"")</f>
        <v/>
      </c>
      <c r="N8" s="74">
        <f>ROUND(IF(UPPER($I8)="FIX", $K8*$O8, IF(UPPER($I8)="SPOT",#REF!* $O8, IF(OR(UPPER($I8)="REGULOVANE",UPPER($I8)="REGULOVANÉ"), $M8*$O8, IF(UPPER($I8)="FIX/SPOT", $L8*$O8, "")))),2)</f>
        <v>488.44</v>
      </c>
      <c r="O8" s="75">
        <f>IF(AND(ISNUMBER(#REF!),ISNUMBER(J8)),AVERAGE(#REF!,J8),IF(ISNUMBER(#REF!),#REF!,IF(ISNUMBER(J8),J8,"")))</f>
        <v>17.532</v>
      </c>
      <c r="P8" s="34" t="s">
        <v>44</v>
      </c>
    </row>
    <row r="9" spans="1:16" ht="29.45" customHeight="1" thickBot="1" x14ac:dyDescent="0.3">
      <c r="A9" s="34">
        <v>8</v>
      </c>
      <c r="B9" s="14" t="s">
        <v>38</v>
      </c>
      <c r="C9" s="60" t="s">
        <v>39</v>
      </c>
      <c r="D9" s="76" t="s">
        <v>61</v>
      </c>
      <c r="E9" s="76" t="s">
        <v>62</v>
      </c>
      <c r="F9" s="77" t="s">
        <v>63</v>
      </c>
      <c r="G9" s="77">
        <v>250</v>
      </c>
      <c r="H9" s="77" t="s">
        <v>48</v>
      </c>
      <c r="I9" s="38" t="s">
        <v>9</v>
      </c>
      <c r="J9" s="56">
        <v>22.593</v>
      </c>
      <c r="K9" s="73" t="str">
        <f>IF(UPPER($I9)="FIX",ROUND('Ponuka dodávateľa'!$C$3,2),"")</f>
        <v/>
      </c>
      <c r="L9" s="73">
        <f>IF(UPPER($I9)="FIX/SPOT",ROUND('Ponuka dodávateľa'!$C$4,2),"")</f>
        <v>27.86</v>
      </c>
      <c r="M9" s="73" t="str">
        <f>IF(UPPER($I9)="REGULOVANÉ",ROUND('Ponuka dodávateľa'!$C$5,2),"")</f>
        <v/>
      </c>
      <c r="N9" s="74">
        <f>ROUND(IF(UPPER($I9)="FIX", $K9*$O9, IF(UPPER($I9)="SPOT",#REF!* $O9, IF(OR(UPPER($I9)="REGULOVANE",UPPER($I9)="REGULOVANÉ"), $M9*$O9, IF(UPPER($I9)="FIX/SPOT", $L9*$O9, "")))),2)</f>
        <v>629.44000000000005</v>
      </c>
      <c r="O9" s="75">
        <f>IF(AND(ISNUMBER(#REF!),ISNUMBER(J9)),AVERAGE(#REF!,J9),IF(ISNUMBER(#REF!),#REF!,IF(ISNUMBER(J9),J9,"")))</f>
        <v>22.593</v>
      </c>
      <c r="P9" s="34" t="s">
        <v>44</v>
      </c>
    </row>
    <row r="10" spans="1:16" ht="29.45" customHeight="1" thickBot="1" x14ac:dyDescent="0.3">
      <c r="A10" s="34">
        <v>9</v>
      </c>
      <c r="B10" s="14" t="s">
        <v>38</v>
      </c>
      <c r="C10" s="60" t="s">
        <v>39</v>
      </c>
      <c r="D10" s="76" t="s">
        <v>64</v>
      </c>
      <c r="E10" s="76" t="s">
        <v>65</v>
      </c>
      <c r="F10" s="77" t="s">
        <v>66</v>
      </c>
      <c r="G10" s="77">
        <v>400</v>
      </c>
      <c r="H10" s="77" t="s">
        <v>48</v>
      </c>
      <c r="I10" s="38" t="s">
        <v>9</v>
      </c>
      <c r="J10" s="56">
        <v>13.148999999999999</v>
      </c>
      <c r="K10" s="73" t="str">
        <f>IF(UPPER($I10)="FIX",ROUND('Ponuka dodávateľa'!$C$3,2),"")</f>
        <v/>
      </c>
      <c r="L10" s="73">
        <f>IF(UPPER($I10)="FIX/SPOT",ROUND('Ponuka dodávateľa'!$C$4,2),"")</f>
        <v>27.86</v>
      </c>
      <c r="M10" s="73" t="str">
        <f>IF(UPPER($I10)="REGULOVANÉ",ROUND('Ponuka dodávateľa'!$C$5,2),"")</f>
        <v/>
      </c>
      <c r="N10" s="74">
        <f>ROUND(IF(UPPER($I10)="FIX", $K10*$O10, IF(UPPER($I10)="SPOT",#REF!* $O10, IF(OR(UPPER($I10)="REGULOVANE",UPPER($I10)="REGULOVANÉ"), $M10*$O10, IF(UPPER($I10)="FIX/SPOT", $L10*$O10, "")))),2)</f>
        <v>366.33</v>
      </c>
      <c r="O10" s="75">
        <f>IF(AND(ISNUMBER(#REF!),ISNUMBER(J10)),AVERAGE(#REF!,J10),IF(ISNUMBER(#REF!),#REF!,IF(ISNUMBER(J10),J10,"")))</f>
        <v>13.148999999999999</v>
      </c>
      <c r="P10" s="34" t="s">
        <v>44</v>
      </c>
    </row>
    <row r="11" spans="1:16" ht="29.45" customHeight="1" thickBot="1" x14ac:dyDescent="0.3">
      <c r="A11" s="34">
        <v>10</v>
      </c>
      <c r="B11" s="14" t="s">
        <v>38</v>
      </c>
      <c r="C11" s="60" t="s">
        <v>39</v>
      </c>
      <c r="D11" s="76" t="s">
        <v>67</v>
      </c>
      <c r="E11" s="76" t="s">
        <v>68</v>
      </c>
      <c r="F11" s="77" t="s">
        <v>69</v>
      </c>
      <c r="G11" s="77">
        <v>250</v>
      </c>
      <c r="H11" s="77" t="s">
        <v>48</v>
      </c>
      <c r="I11" s="38" t="s">
        <v>9</v>
      </c>
      <c r="J11" s="56">
        <v>14.352</v>
      </c>
      <c r="K11" s="73" t="str">
        <f>IF(UPPER($I11)="FIX",ROUND('Ponuka dodávateľa'!$C$3,2),"")</f>
        <v/>
      </c>
      <c r="L11" s="73">
        <f>IF(UPPER($I11)="FIX/SPOT",ROUND('Ponuka dodávateľa'!$C$4,2),"")</f>
        <v>27.86</v>
      </c>
      <c r="M11" s="73" t="str">
        <f>IF(UPPER($I11)="REGULOVANÉ",ROUND('Ponuka dodávateľa'!$C$5,2),"")</f>
        <v/>
      </c>
      <c r="N11" s="74">
        <f>ROUND(IF(UPPER($I11)="FIX", $K11*$O11, IF(UPPER($I11)="SPOT",#REF!* $O11, IF(OR(UPPER($I11)="REGULOVANE",UPPER($I11)="REGULOVANÉ"), $M11*$O11, IF(UPPER($I11)="FIX/SPOT", $L11*$O11, "")))),2)</f>
        <v>399.85</v>
      </c>
      <c r="O11" s="75">
        <f>IF(AND(ISNUMBER(#REF!),ISNUMBER(J11)),AVERAGE(#REF!,J11),IF(ISNUMBER(#REF!),#REF!,IF(ISNUMBER(J11),J11,"")))</f>
        <v>14.352</v>
      </c>
      <c r="P11" s="34" t="s">
        <v>44</v>
      </c>
    </row>
    <row r="12" spans="1:16" ht="29.45" customHeight="1" thickBot="1" x14ac:dyDescent="0.3">
      <c r="A12" s="34">
        <v>11</v>
      </c>
      <c r="B12" s="14" t="s">
        <v>38</v>
      </c>
      <c r="C12" s="60" t="s">
        <v>39</v>
      </c>
      <c r="D12" s="76" t="s">
        <v>70</v>
      </c>
      <c r="E12" s="76" t="s">
        <v>71</v>
      </c>
      <c r="F12" s="77" t="s">
        <v>72</v>
      </c>
      <c r="G12" s="77">
        <v>250</v>
      </c>
      <c r="H12" s="77" t="s">
        <v>48</v>
      </c>
      <c r="I12" s="38" t="s">
        <v>9</v>
      </c>
      <c r="J12" s="56">
        <v>32.904000000000003</v>
      </c>
      <c r="K12" s="73" t="str">
        <f>IF(UPPER($I12)="FIX",ROUND('Ponuka dodávateľa'!$C$3,2),"")</f>
        <v/>
      </c>
      <c r="L12" s="73">
        <f>IF(UPPER($I12)="FIX/SPOT",ROUND('Ponuka dodávateľa'!$C$4,2),"")</f>
        <v>27.86</v>
      </c>
      <c r="M12" s="73" t="str">
        <f>IF(UPPER($I12)="REGULOVANÉ",ROUND('Ponuka dodávateľa'!$C$5,2),"")</f>
        <v/>
      </c>
      <c r="N12" s="74">
        <f>ROUND(IF(UPPER($I12)="FIX", $K12*$O12, IF(UPPER($I12)="SPOT",#REF!* $O12, IF(OR(UPPER($I12)="REGULOVANE",UPPER($I12)="REGULOVANÉ"), $M12*$O12, IF(UPPER($I12)="FIX/SPOT", $L12*$O12, "")))),2)</f>
        <v>916.71</v>
      </c>
      <c r="O12" s="75">
        <f>IF(AND(ISNUMBER(#REF!),ISNUMBER(J12)),AVERAGE(#REF!,J12),IF(ISNUMBER(#REF!),#REF!,IF(ISNUMBER(J12),J12,"")))</f>
        <v>32.904000000000003</v>
      </c>
      <c r="P12" s="34" t="s">
        <v>44</v>
      </c>
    </row>
    <row r="13" spans="1:16" ht="29.45" customHeight="1" thickBot="1" x14ac:dyDescent="0.3">
      <c r="A13" s="34">
        <v>12</v>
      </c>
      <c r="B13" s="14" t="s">
        <v>38</v>
      </c>
      <c r="C13" s="60" t="s">
        <v>39</v>
      </c>
      <c r="D13" s="76" t="s">
        <v>73</v>
      </c>
      <c r="E13" s="76" t="s">
        <v>74</v>
      </c>
      <c r="F13" s="77" t="s">
        <v>75</v>
      </c>
      <c r="G13" s="77">
        <v>120</v>
      </c>
      <c r="H13" s="77" t="s">
        <v>48</v>
      </c>
      <c r="I13" s="38" t="s">
        <v>9</v>
      </c>
      <c r="J13" s="56">
        <v>9.6940000000000008</v>
      </c>
      <c r="K13" s="73" t="str">
        <f>IF(UPPER($I13)="FIX",ROUND('Ponuka dodávateľa'!$C$3,2),"")</f>
        <v/>
      </c>
      <c r="L13" s="73">
        <f>IF(UPPER($I13)="FIX/SPOT",ROUND('Ponuka dodávateľa'!$C$4,2),"")</f>
        <v>27.86</v>
      </c>
      <c r="M13" s="73" t="str">
        <f>IF(UPPER($I13)="REGULOVANÉ",ROUND('Ponuka dodávateľa'!$C$5,2),"")</f>
        <v/>
      </c>
      <c r="N13" s="74">
        <f>ROUND(IF(UPPER($I13)="FIX", $K13*$O13, IF(UPPER($I13)="SPOT",#REF!* $O13, IF(OR(UPPER($I13)="REGULOVANE",UPPER($I13)="REGULOVANÉ"), $M13*$O13, IF(UPPER($I13)="FIX/SPOT", $L13*$O13, "")))),2)</f>
        <v>270.07</v>
      </c>
      <c r="O13" s="75">
        <f>IF(AND(ISNUMBER(#REF!),ISNUMBER(J13)),AVERAGE(#REF!,J13),IF(ISNUMBER(#REF!),#REF!,IF(ISNUMBER(J13),J13,"")))</f>
        <v>9.6940000000000008</v>
      </c>
      <c r="P13" s="34" t="s">
        <v>44</v>
      </c>
    </row>
    <row r="14" spans="1:16" ht="29.45" customHeight="1" thickBot="1" x14ac:dyDescent="0.3">
      <c r="A14" s="34">
        <v>13</v>
      </c>
      <c r="B14" s="14" t="s">
        <v>38</v>
      </c>
      <c r="C14" s="60" t="s">
        <v>39</v>
      </c>
      <c r="D14" s="76" t="s">
        <v>76</v>
      </c>
      <c r="E14" s="76" t="s">
        <v>77</v>
      </c>
      <c r="F14" s="77" t="s">
        <v>78</v>
      </c>
      <c r="G14" s="77">
        <v>55</v>
      </c>
      <c r="H14" s="77" t="s">
        <v>48</v>
      </c>
      <c r="I14" s="38" t="s">
        <v>9</v>
      </c>
      <c r="J14" s="56">
        <v>7.5330000000000004</v>
      </c>
      <c r="K14" s="73" t="str">
        <f>IF(UPPER($I14)="FIX",ROUND('Ponuka dodávateľa'!$C$3,2),"")</f>
        <v/>
      </c>
      <c r="L14" s="73">
        <f>IF(UPPER($I14)="FIX/SPOT",ROUND('Ponuka dodávateľa'!$C$4,2),"")</f>
        <v>27.86</v>
      </c>
      <c r="M14" s="73" t="str">
        <f>IF(UPPER($I14)="REGULOVANÉ",ROUND('Ponuka dodávateľa'!$C$5,2),"")</f>
        <v/>
      </c>
      <c r="N14" s="74">
        <f>ROUND(IF(UPPER($I14)="FIX", $K14*$O14, IF(UPPER($I14)="SPOT",#REF!* $O14, IF(OR(UPPER($I14)="REGULOVANE",UPPER($I14)="REGULOVANÉ"), $M14*$O14, IF(UPPER($I14)="FIX/SPOT", $L14*$O14, "")))),2)</f>
        <v>209.87</v>
      </c>
      <c r="O14" s="75">
        <f>IF(AND(ISNUMBER(#REF!),ISNUMBER(J14)),AVERAGE(#REF!,J14),IF(ISNUMBER(#REF!),#REF!,IF(ISNUMBER(J14),J14,"")))</f>
        <v>7.5330000000000004</v>
      </c>
      <c r="P14" s="34" t="s">
        <v>44</v>
      </c>
    </row>
    <row r="15" spans="1:16" ht="29.45" customHeight="1" thickBot="1" x14ac:dyDescent="0.3">
      <c r="A15" s="34">
        <v>14</v>
      </c>
      <c r="B15" s="14" t="s">
        <v>38</v>
      </c>
      <c r="C15" s="60" t="s">
        <v>39</v>
      </c>
      <c r="D15" s="76" t="s">
        <v>76</v>
      </c>
      <c r="E15" s="76" t="s">
        <v>79</v>
      </c>
      <c r="F15" s="77" t="s">
        <v>80</v>
      </c>
      <c r="G15" s="77">
        <v>46</v>
      </c>
      <c r="H15" s="77" t="s">
        <v>53</v>
      </c>
      <c r="I15" s="38" t="s">
        <v>8</v>
      </c>
      <c r="J15" s="56">
        <v>2.7079979999999999</v>
      </c>
      <c r="K15" s="73">
        <f>IF(UPPER($I15)="FIX",ROUND('Ponuka dodávateľa'!$C$3,2),"")</f>
        <v>0</v>
      </c>
      <c r="L15" s="73" t="str">
        <f>IF(UPPER($I15)="FIX/SPOT",ROUND('Ponuka dodávateľa'!$C$4,2),"")</f>
        <v/>
      </c>
      <c r="M15" s="73" t="str">
        <f>IF(UPPER($I15)="REGULOVANÉ",ROUND('Ponuka dodávateľa'!$C$5,2),"")</f>
        <v/>
      </c>
      <c r="N15" s="74">
        <f>ROUND(IF(UPPER($I15)="FIX", $K15*$O15, IF(UPPER($I15)="SPOT",#REF!* $O15, IF(OR(UPPER($I15)="REGULOVANE",UPPER($I15)="REGULOVANÉ"), $M15*$O15, IF(UPPER($I15)="FIX/SPOT", $L15*$O15, "")))),2)</f>
        <v>0</v>
      </c>
      <c r="O15" s="75">
        <f>IF(AND(ISNUMBER(#REF!),ISNUMBER(J15)),AVERAGE(#REF!,J15),IF(ISNUMBER(#REF!),#REF!,IF(ISNUMBER(J15),J15,"")))</f>
        <v>2.7079979999999999</v>
      </c>
      <c r="P15" s="34" t="s">
        <v>44</v>
      </c>
    </row>
    <row r="16" spans="1:16" ht="29.45" customHeight="1" thickBot="1" x14ac:dyDescent="0.3">
      <c r="A16" s="34">
        <v>15</v>
      </c>
      <c r="B16" s="14" t="s">
        <v>38</v>
      </c>
      <c r="C16" s="60" t="s">
        <v>39</v>
      </c>
      <c r="D16" s="76" t="s">
        <v>76</v>
      </c>
      <c r="E16" s="76" t="s">
        <v>79</v>
      </c>
      <c r="F16" s="77" t="s">
        <v>81</v>
      </c>
      <c r="G16" s="77">
        <v>30</v>
      </c>
      <c r="H16" s="77" t="s">
        <v>53</v>
      </c>
      <c r="I16" s="38" t="s">
        <v>8</v>
      </c>
      <c r="J16" s="56">
        <v>3.1890010000000002</v>
      </c>
      <c r="K16" s="73">
        <f>IF(UPPER($I16)="FIX",ROUND('Ponuka dodávateľa'!$C$3,2),"")</f>
        <v>0</v>
      </c>
      <c r="L16" s="73" t="str">
        <f>IF(UPPER($I16)="FIX/SPOT",ROUND('Ponuka dodávateľa'!$C$4,2),"")</f>
        <v/>
      </c>
      <c r="M16" s="73" t="str">
        <f>IF(UPPER($I16)="REGULOVANÉ",ROUND('Ponuka dodávateľa'!$C$5,2),"")</f>
        <v/>
      </c>
      <c r="N16" s="74">
        <f>ROUND(IF(UPPER($I16)="FIX", $K16*$O16, IF(UPPER($I16)="SPOT",#REF!* $O16, IF(OR(UPPER($I16)="REGULOVANE",UPPER($I16)="REGULOVANÉ"), $M16*$O16, IF(UPPER($I16)="FIX/SPOT", $L16*$O16, "")))),2)</f>
        <v>0</v>
      </c>
      <c r="O16" s="75">
        <f>IF(AND(ISNUMBER(#REF!),ISNUMBER(J16)),AVERAGE(#REF!,J16),IF(ISNUMBER(#REF!),#REF!,IF(ISNUMBER(J16),J16,"")))</f>
        <v>3.1890010000000002</v>
      </c>
      <c r="P16" s="34" t="s">
        <v>44</v>
      </c>
    </row>
    <row r="17" spans="1:16" ht="29.45" customHeight="1" thickBot="1" x14ac:dyDescent="0.3">
      <c r="A17" s="34">
        <v>16</v>
      </c>
      <c r="B17" s="14" t="s">
        <v>38</v>
      </c>
      <c r="C17" s="60" t="s">
        <v>39</v>
      </c>
      <c r="D17" s="76" t="s">
        <v>82</v>
      </c>
      <c r="E17" s="76" t="s">
        <v>83</v>
      </c>
      <c r="F17" s="77" t="s">
        <v>84</v>
      </c>
      <c r="G17" s="77">
        <v>250</v>
      </c>
      <c r="H17" s="77" t="s">
        <v>48</v>
      </c>
      <c r="I17" s="38" t="s">
        <v>9</v>
      </c>
      <c r="J17" s="56">
        <v>19.901</v>
      </c>
      <c r="K17" s="73" t="str">
        <f>IF(UPPER($I17)="FIX",ROUND('Ponuka dodávateľa'!$C$3,2),"")</f>
        <v/>
      </c>
      <c r="L17" s="73">
        <f>IF(UPPER($I17)="FIX/SPOT",ROUND('Ponuka dodávateľa'!$C$4,2),"")</f>
        <v>27.86</v>
      </c>
      <c r="M17" s="73" t="str">
        <f>IF(UPPER($I17)="REGULOVANÉ",ROUND('Ponuka dodávateľa'!$C$5,2),"")</f>
        <v/>
      </c>
      <c r="N17" s="74">
        <f>ROUND(IF(UPPER($I17)="FIX", $K17*$O17, IF(UPPER($I17)="SPOT",#REF!* $O17, IF(OR(UPPER($I17)="REGULOVANE",UPPER($I17)="REGULOVANÉ"), $M17*$O17, IF(UPPER($I17)="FIX/SPOT", $L17*$O17, "")))),2)</f>
        <v>554.44000000000005</v>
      </c>
      <c r="O17" s="75">
        <f>IF(AND(ISNUMBER(#REF!),ISNUMBER(J17)),AVERAGE(#REF!,J17),IF(ISNUMBER(#REF!),#REF!,IF(ISNUMBER(J17),J17,"")))</f>
        <v>19.901</v>
      </c>
      <c r="P17" s="34" t="s">
        <v>44</v>
      </c>
    </row>
    <row r="18" spans="1:16" ht="29.45" customHeight="1" thickBot="1" x14ac:dyDescent="0.3">
      <c r="A18" s="34">
        <v>17</v>
      </c>
      <c r="B18" s="14" t="s">
        <v>38</v>
      </c>
      <c r="C18" s="60" t="s">
        <v>39</v>
      </c>
      <c r="D18" s="76" t="s">
        <v>85</v>
      </c>
      <c r="E18" s="76" t="s">
        <v>86</v>
      </c>
      <c r="F18" s="77" t="s">
        <v>87</v>
      </c>
      <c r="G18" s="77">
        <v>100</v>
      </c>
      <c r="H18" s="77" t="s">
        <v>48</v>
      </c>
      <c r="I18" s="38" t="s">
        <v>9</v>
      </c>
      <c r="J18" s="56">
        <v>4.056</v>
      </c>
      <c r="K18" s="73" t="str">
        <f>IF(UPPER($I18)="FIX",ROUND('Ponuka dodávateľa'!$C$3,2),"")</f>
        <v/>
      </c>
      <c r="L18" s="73">
        <f>IF(UPPER($I18)="FIX/SPOT",ROUND('Ponuka dodávateľa'!$C$4,2),"")</f>
        <v>27.86</v>
      </c>
      <c r="M18" s="73" t="str">
        <f>IF(UPPER($I18)="REGULOVANÉ",ROUND('Ponuka dodávateľa'!$C$5,2),"")</f>
        <v/>
      </c>
      <c r="N18" s="74">
        <f>ROUND(IF(UPPER($I18)="FIX", $K18*$O18, IF(UPPER($I18)="SPOT",#REF!* $O18, IF(OR(UPPER($I18)="REGULOVANE",UPPER($I18)="REGULOVANÉ"), $M18*$O18, IF(UPPER($I18)="FIX/SPOT", $L18*$O18, "")))),2)</f>
        <v>113</v>
      </c>
      <c r="O18" s="75">
        <f>IF(AND(ISNUMBER(#REF!),ISNUMBER(J18)),AVERAGE(#REF!,J18),IF(ISNUMBER(#REF!),#REF!,IF(ISNUMBER(J18),J18,"")))</f>
        <v>4.056</v>
      </c>
      <c r="P18" s="34" t="s">
        <v>44</v>
      </c>
    </row>
    <row r="19" spans="1:16" ht="29.45" customHeight="1" thickBot="1" x14ac:dyDescent="0.3">
      <c r="A19" s="34">
        <v>18</v>
      </c>
      <c r="B19" s="14" t="s">
        <v>38</v>
      </c>
      <c r="C19" s="60" t="s">
        <v>39</v>
      </c>
      <c r="D19" s="76" t="s">
        <v>85</v>
      </c>
      <c r="E19" s="76" t="s">
        <v>86</v>
      </c>
      <c r="F19" s="77" t="s">
        <v>88</v>
      </c>
      <c r="G19" s="77">
        <v>25</v>
      </c>
      <c r="H19" s="77" t="s">
        <v>53</v>
      </c>
      <c r="I19" s="38" t="s">
        <v>8</v>
      </c>
      <c r="J19" s="56">
        <v>4.4330040000000004</v>
      </c>
      <c r="K19" s="73">
        <f>IF(UPPER($I19)="FIX",ROUND('Ponuka dodávateľa'!$C$3,2),"")</f>
        <v>0</v>
      </c>
      <c r="L19" s="73" t="str">
        <f>IF(UPPER($I19)="FIX/SPOT",ROUND('Ponuka dodávateľa'!$C$4,2),"")</f>
        <v/>
      </c>
      <c r="M19" s="73" t="str">
        <f>IF(UPPER($I19)="REGULOVANÉ",ROUND('Ponuka dodávateľa'!$C$5,2),"")</f>
        <v/>
      </c>
      <c r="N19" s="74">
        <f>ROUND(IF(UPPER($I19)="FIX", $K19*$O19, IF(UPPER($I19)="SPOT",#REF!* $O19, IF(OR(UPPER($I19)="REGULOVANE",UPPER($I19)="REGULOVANÉ"), $M19*$O19, IF(UPPER($I19)="FIX/SPOT", $L19*$O19, "")))),2)</f>
        <v>0</v>
      </c>
      <c r="O19" s="75">
        <f>IF(AND(ISNUMBER(#REF!),ISNUMBER(J19)),AVERAGE(#REF!,J19),IF(ISNUMBER(#REF!),#REF!,IF(ISNUMBER(J19),J19,"")))</f>
        <v>4.4330040000000004</v>
      </c>
      <c r="P19" s="34" t="s">
        <v>44</v>
      </c>
    </row>
    <row r="20" spans="1:16" ht="29.45" customHeight="1" thickBot="1" x14ac:dyDescent="0.3">
      <c r="A20" s="34">
        <v>19</v>
      </c>
      <c r="B20" s="14" t="s">
        <v>38</v>
      </c>
      <c r="C20" s="60" t="s">
        <v>39</v>
      </c>
      <c r="D20" s="76" t="s">
        <v>89</v>
      </c>
      <c r="E20" s="76" t="s">
        <v>90</v>
      </c>
      <c r="F20" s="77" t="s">
        <v>91</v>
      </c>
      <c r="G20" s="77">
        <v>43</v>
      </c>
      <c r="H20" s="77" t="s">
        <v>53</v>
      </c>
      <c r="I20" s="38" t="s">
        <v>8</v>
      </c>
      <c r="J20" s="56">
        <v>0.241003</v>
      </c>
      <c r="K20" s="73">
        <f>IF(UPPER($I20)="FIX",ROUND('Ponuka dodávateľa'!$C$3,2),"")</f>
        <v>0</v>
      </c>
      <c r="L20" s="73" t="str">
        <f>IF(UPPER($I20)="FIX/SPOT",ROUND('Ponuka dodávateľa'!$C$4,2),"")</f>
        <v/>
      </c>
      <c r="M20" s="73" t="str">
        <f>IF(UPPER($I20)="REGULOVANÉ",ROUND('Ponuka dodávateľa'!$C$5,2),"")</f>
        <v/>
      </c>
      <c r="N20" s="74">
        <f>ROUND(IF(UPPER($I20)="FIX", $K20*$O20, IF(UPPER($I20)="SPOT",#REF!* $O20, IF(OR(UPPER($I20)="REGULOVANE",UPPER($I20)="REGULOVANÉ"), $M20*$O20, IF(UPPER($I20)="FIX/SPOT", $L20*$O20, "")))),2)</f>
        <v>0</v>
      </c>
      <c r="O20" s="75">
        <f>IF(AND(ISNUMBER(#REF!),ISNUMBER(J20)),AVERAGE(#REF!,J20),IF(ISNUMBER(#REF!),#REF!,IF(ISNUMBER(J20),J20,"")))</f>
        <v>0.241003</v>
      </c>
      <c r="P20" s="34" t="s">
        <v>44</v>
      </c>
    </row>
    <row r="21" spans="1:16" ht="29.45" customHeight="1" thickBot="1" x14ac:dyDescent="0.3">
      <c r="A21" s="34">
        <v>20</v>
      </c>
      <c r="B21" s="14" t="s">
        <v>38</v>
      </c>
      <c r="C21" s="60" t="s">
        <v>39</v>
      </c>
      <c r="D21" s="76" t="s">
        <v>89</v>
      </c>
      <c r="E21" s="76" t="s">
        <v>90</v>
      </c>
      <c r="F21" s="77" t="s">
        <v>92</v>
      </c>
      <c r="G21" s="77">
        <v>86.9</v>
      </c>
      <c r="H21" s="77" t="s">
        <v>53</v>
      </c>
      <c r="I21" s="38" t="s">
        <v>8</v>
      </c>
      <c r="J21" s="56">
        <v>2.290997</v>
      </c>
      <c r="K21" s="73">
        <f>IF(UPPER($I21)="FIX",ROUND('Ponuka dodávateľa'!$C$3,2),"")</f>
        <v>0</v>
      </c>
      <c r="L21" s="73" t="str">
        <f>IF(UPPER($I21)="FIX/SPOT",ROUND('Ponuka dodávateľa'!$C$4,2),"")</f>
        <v/>
      </c>
      <c r="M21" s="73" t="str">
        <f>IF(UPPER($I21)="REGULOVANÉ",ROUND('Ponuka dodávateľa'!$C$5,2),"")</f>
        <v/>
      </c>
      <c r="N21" s="74">
        <f>ROUND(IF(UPPER($I21)="FIX", $K21*$O21, IF(UPPER($I21)="SPOT",#REF!* $O21, IF(OR(UPPER($I21)="REGULOVANE",UPPER($I21)="REGULOVANÉ"), $M21*$O21, IF(UPPER($I21)="FIX/SPOT", $L21*$O21, "")))),2)</f>
        <v>0</v>
      </c>
      <c r="O21" s="75">
        <f>IF(AND(ISNUMBER(#REF!),ISNUMBER(J21)),AVERAGE(#REF!,J21),IF(ISNUMBER(#REF!),#REF!,IF(ISNUMBER(J21),J21,"")))</f>
        <v>2.290997</v>
      </c>
      <c r="P21" s="34" t="s">
        <v>44</v>
      </c>
    </row>
    <row r="22" spans="1:16" ht="29.45" customHeight="1" thickBot="1" x14ac:dyDescent="0.3">
      <c r="A22" s="34">
        <v>21</v>
      </c>
      <c r="B22" s="14" t="s">
        <v>38</v>
      </c>
      <c r="C22" s="60" t="s">
        <v>39</v>
      </c>
      <c r="D22" s="76" t="s">
        <v>89</v>
      </c>
      <c r="E22" s="76" t="s">
        <v>90</v>
      </c>
      <c r="F22" s="77" t="s">
        <v>93</v>
      </c>
      <c r="G22" s="77">
        <v>27.3</v>
      </c>
      <c r="H22" s="77" t="s">
        <v>53</v>
      </c>
      <c r="I22" s="38" t="s">
        <v>8</v>
      </c>
      <c r="J22" s="56">
        <v>2.646001</v>
      </c>
      <c r="K22" s="73">
        <f>IF(UPPER($I22)="FIX",ROUND('Ponuka dodávateľa'!$C$3,2),"")</f>
        <v>0</v>
      </c>
      <c r="L22" s="73" t="str">
        <f>IF(UPPER($I22)="FIX/SPOT",ROUND('Ponuka dodávateľa'!$C$4,2),"")</f>
        <v/>
      </c>
      <c r="M22" s="73" t="str">
        <f>IF(UPPER($I22)="REGULOVANÉ",ROUND('Ponuka dodávateľa'!$C$5,2),"")</f>
        <v/>
      </c>
      <c r="N22" s="74">
        <f>ROUND(IF(UPPER($I22)="FIX", $K22*$O22, IF(UPPER($I22)="SPOT",#REF!* $O22, IF(OR(UPPER($I22)="REGULOVANE",UPPER($I22)="REGULOVANÉ"), $M22*$O22, IF(UPPER($I22)="FIX/SPOT", $L22*$O22, "")))),2)</f>
        <v>0</v>
      </c>
      <c r="O22" s="75">
        <f>IF(AND(ISNUMBER(#REF!),ISNUMBER(J22)),AVERAGE(#REF!,J22),IF(ISNUMBER(#REF!),#REF!,IF(ISNUMBER(J22),J22,"")))</f>
        <v>2.646001</v>
      </c>
      <c r="P22" s="34" t="s">
        <v>44</v>
      </c>
    </row>
    <row r="23" spans="1:16" ht="29.45" customHeight="1" thickBot="1" x14ac:dyDescent="0.3">
      <c r="A23" s="34">
        <v>22</v>
      </c>
      <c r="B23" s="14" t="s">
        <v>38</v>
      </c>
      <c r="C23" s="60" t="s">
        <v>39</v>
      </c>
      <c r="D23" s="76" t="s">
        <v>94</v>
      </c>
      <c r="E23" s="76" t="s">
        <v>95</v>
      </c>
      <c r="F23" s="77" t="s">
        <v>96</v>
      </c>
      <c r="G23" s="77">
        <v>250</v>
      </c>
      <c r="H23" s="77" t="s">
        <v>48</v>
      </c>
      <c r="I23" s="38" t="s">
        <v>9</v>
      </c>
      <c r="J23" s="56">
        <v>15.875999999999999</v>
      </c>
      <c r="K23" s="73" t="str">
        <f>IF(UPPER($I23)="FIX",ROUND('Ponuka dodávateľa'!$C$3,2),"")</f>
        <v/>
      </c>
      <c r="L23" s="73">
        <f>IF(UPPER($I23)="FIX/SPOT",ROUND('Ponuka dodávateľa'!$C$4,2),"")</f>
        <v>27.86</v>
      </c>
      <c r="M23" s="73" t="str">
        <f>IF(UPPER($I23)="REGULOVANÉ",ROUND('Ponuka dodávateľa'!$C$5,2),"")</f>
        <v/>
      </c>
      <c r="N23" s="74">
        <f>ROUND(IF(UPPER($I23)="FIX", $K23*$O23, IF(UPPER($I23)="SPOT",#REF!* $O23, IF(OR(UPPER($I23)="REGULOVANE",UPPER($I23)="REGULOVANÉ"), $M23*$O23, IF(UPPER($I23)="FIX/SPOT", $L23*$O23, "")))),2)</f>
        <v>442.31</v>
      </c>
      <c r="O23" s="75">
        <f>IF(AND(ISNUMBER(#REF!),ISNUMBER(J23)),AVERAGE(#REF!,J23),IF(ISNUMBER(#REF!),#REF!,IF(ISNUMBER(J23),J23,"")))</f>
        <v>15.875999999999999</v>
      </c>
      <c r="P23" s="34" t="s">
        <v>44</v>
      </c>
    </row>
    <row r="24" spans="1:16" ht="29.45" customHeight="1" thickBot="1" x14ac:dyDescent="0.3">
      <c r="A24" s="34">
        <v>23</v>
      </c>
      <c r="B24" s="14" t="s">
        <v>38</v>
      </c>
      <c r="C24" s="60" t="s">
        <v>39</v>
      </c>
      <c r="D24" s="76" t="s">
        <v>97</v>
      </c>
      <c r="E24" s="76" t="s">
        <v>98</v>
      </c>
      <c r="F24" s="77" t="s">
        <v>99</v>
      </c>
      <c r="G24" s="77">
        <v>24.7</v>
      </c>
      <c r="H24" s="77" t="s">
        <v>48</v>
      </c>
      <c r="I24" s="38" t="s">
        <v>9</v>
      </c>
      <c r="J24" s="56">
        <v>3.9609999999999999</v>
      </c>
      <c r="K24" s="73" t="str">
        <f>IF(UPPER($I24)="FIX",ROUND('Ponuka dodávateľa'!$C$3,2),"")</f>
        <v/>
      </c>
      <c r="L24" s="73">
        <f>IF(UPPER($I24)="FIX/SPOT",ROUND('Ponuka dodávateľa'!$C$4,2),"")</f>
        <v>27.86</v>
      </c>
      <c r="M24" s="73" t="str">
        <f>IF(UPPER($I24)="REGULOVANÉ",ROUND('Ponuka dodávateľa'!$C$5,2),"")</f>
        <v/>
      </c>
      <c r="N24" s="74">
        <f>ROUND(IF(UPPER($I24)="FIX", $K24*$O24, IF(UPPER($I24)="SPOT",#REF!* $O24, IF(OR(UPPER($I24)="REGULOVANE",UPPER($I24)="REGULOVANÉ"), $M24*$O24, IF(UPPER($I24)="FIX/SPOT", $L24*$O24, "")))),2)</f>
        <v>110.35</v>
      </c>
      <c r="O24" s="75">
        <f>IF(AND(ISNUMBER(#REF!),ISNUMBER(J24)),AVERAGE(#REF!,J24),IF(ISNUMBER(#REF!),#REF!,IF(ISNUMBER(J24),J24,"")))</f>
        <v>3.9609999999999999</v>
      </c>
      <c r="P24" s="34" t="s">
        <v>44</v>
      </c>
    </row>
    <row r="25" spans="1:16" ht="29.45" customHeight="1" thickBot="1" x14ac:dyDescent="0.3">
      <c r="A25" s="34">
        <v>24</v>
      </c>
      <c r="B25" s="14" t="s">
        <v>38</v>
      </c>
      <c r="C25" s="60" t="s">
        <v>39</v>
      </c>
      <c r="D25" s="76" t="s">
        <v>97</v>
      </c>
      <c r="E25" s="76" t="s">
        <v>98</v>
      </c>
      <c r="F25" s="77" t="s">
        <v>100</v>
      </c>
      <c r="G25" s="77">
        <v>24.7</v>
      </c>
      <c r="H25" s="77" t="s">
        <v>53</v>
      </c>
      <c r="I25" s="38" t="s">
        <v>8</v>
      </c>
      <c r="J25" s="56">
        <v>4.9909990000000004</v>
      </c>
      <c r="K25" s="73">
        <f>IF(UPPER($I25)="FIX",ROUND('Ponuka dodávateľa'!$C$3,2),"")</f>
        <v>0</v>
      </c>
      <c r="L25" s="73" t="str">
        <f>IF(UPPER($I25)="FIX/SPOT",ROUND('Ponuka dodávateľa'!$C$4,2),"")</f>
        <v/>
      </c>
      <c r="M25" s="73" t="str">
        <f>IF(UPPER($I25)="REGULOVANÉ",ROUND('Ponuka dodávateľa'!$C$5,2),"")</f>
        <v/>
      </c>
      <c r="N25" s="74">
        <f>ROUND(IF(UPPER($I25)="FIX", $K25*$O25, IF(UPPER($I25)="SPOT",#REF!* $O25, IF(OR(UPPER($I25)="REGULOVANE",UPPER($I25)="REGULOVANÉ"), $M25*$O25, IF(UPPER($I25)="FIX/SPOT", $L25*$O25, "")))),2)</f>
        <v>0</v>
      </c>
      <c r="O25" s="75">
        <f>IF(AND(ISNUMBER(#REF!),ISNUMBER(J25)),AVERAGE(#REF!,J25),IF(ISNUMBER(#REF!),#REF!,IF(ISNUMBER(J25),J25,"")))</f>
        <v>4.9909990000000004</v>
      </c>
      <c r="P25" s="34" t="s">
        <v>44</v>
      </c>
    </row>
    <row r="26" spans="1:16" ht="29.45" customHeight="1" thickBot="1" x14ac:dyDescent="0.3">
      <c r="A26" s="34">
        <v>25</v>
      </c>
      <c r="B26" s="14" t="s">
        <v>38</v>
      </c>
      <c r="C26" s="60" t="s">
        <v>39</v>
      </c>
      <c r="D26" s="76" t="s">
        <v>101</v>
      </c>
      <c r="E26" s="76" t="s">
        <v>102</v>
      </c>
      <c r="F26" s="77" t="s">
        <v>103</v>
      </c>
      <c r="G26" s="77">
        <v>250</v>
      </c>
      <c r="H26" s="77" t="s">
        <v>48</v>
      </c>
      <c r="I26" s="38" t="s">
        <v>9</v>
      </c>
      <c r="J26" s="56">
        <v>18.39</v>
      </c>
      <c r="K26" s="73" t="str">
        <f>IF(UPPER($I26)="FIX",ROUND('Ponuka dodávateľa'!$C$3,2),"")</f>
        <v/>
      </c>
      <c r="L26" s="73">
        <f>IF(UPPER($I26)="FIX/SPOT",ROUND('Ponuka dodávateľa'!$C$4,2),"")</f>
        <v>27.86</v>
      </c>
      <c r="M26" s="73" t="str">
        <f>IF(UPPER($I26)="REGULOVANÉ",ROUND('Ponuka dodávateľa'!$C$5,2),"")</f>
        <v/>
      </c>
      <c r="N26" s="74">
        <f>ROUND(IF(UPPER($I26)="FIX", $K26*$O26, IF(UPPER($I26)="SPOT",#REF!* $O26, IF(OR(UPPER($I26)="REGULOVANE",UPPER($I26)="REGULOVANÉ"), $M26*$O26, IF(UPPER($I26)="FIX/SPOT", $L26*$O26, "")))),2)</f>
        <v>512.35</v>
      </c>
      <c r="O26" s="75">
        <f>IF(AND(ISNUMBER(#REF!),ISNUMBER(J26)),AVERAGE(#REF!,J26),IF(ISNUMBER(#REF!),#REF!,IF(ISNUMBER(J26),J26,"")))</f>
        <v>18.39</v>
      </c>
      <c r="P26" s="34" t="s">
        <v>44</v>
      </c>
    </row>
    <row r="27" spans="1:16" ht="29.45" customHeight="1" thickBot="1" x14ac:dyDescent="0.3">
      <c r="A27" s="34">
        <v>26</v>
      </c>
      <c r="B27" s="14" t="s">
        <v>38</v>
      </c>
      <c r="C27" s="60" t="s">
        <v>39</v>
      </c>
      <c r="D27" s="76" t="s">
        <v>104</v>
      </c>
      <c r="E27" s="76" t="s">
        <v>105</v>
      </c>
      <c r="F27" s="77" t="s">
        <v>106</v>
      </c>
      <c r="G27" s="77">
        <v>100</v>
      </c>
      <c r="H27" s="77" t="s">
        <v>48</v>
      </c>
      <c r="I27" s="38" t="s">
        <v>9</v>
      </c>
      <c r="J27" s="56">
        <v>16.797999999999998</v>
      </c>
      <c r="K27" s="73" t="str">
        <f>IF(UPPER($I27)="FIX",ROUND('Ponuka dodávateľa'!$C$3,2),"")</f>
        <v/>
      </c>
      <c r="L27" s="73">
        <f>IF(UPPER($I27)="FIX/SPOT",ROUND('Ponuka dodávateľa'!$C$4,2),"")</f>
        <v>27.86</v>
      </c>
      <c r="M27" s="73" t="str">
        <f>IF(UPPER($I27)="REGULOVANÉ",ROUND('Ponuka dodávateľa'!$C$5,2),"")</f>
        <v/>
      </c>
      <c r="N27" s="74">
        <f>ROUND(IF(UPPER($I27)="FIX", $K27*$O27, IF(UPPER($I27)="SPOT",#REF!* $O27, IF(OR(UPPER($I27)="REGULOVANE",UPPER($I27)="REGULOVANÉ"), $M27*$O27, IF(UPPER($I27)="FIX/SPOT", $L27*$O27, "")))),2)</f>
        <v>467.99</v>
      </c>
      <c r="O27" s="75">
        <f>IF(AND(ISNUMBER(#REF!),ISNUMBER(J27)),AVERAGE(#REF!,J27),IF(ISNUMBER(#REF!),#REF!,IF(ISNUMBER(J27),J27,"")))</f>
        <v>16.797999999999998</v>
      </c>
      <c r="P27" s="34" t="s">
        <v>44</v>
      </c>
    </row>
    <row r="28" spans="1:16" ht="29.45" customHeight="1" thickBot="1" x14ac:dyDescent="0.3">
      <c r="A28" s="34">
        <v>27</v>
      </c>
      <c r="B28" s="14" t="s">
        <v>38</v>
      </c>
      <c r="C28" s="60" t="s">
        <v>39</v>
      </c>
      <c r="D28" s="76" t="s">
        <v>107</v>
      </c>
      <c r="E28" s="76" t="s">
        <v>108</v>
      </c>
      <c r="F28" s="77" t="s">
        <v>109</v>
      </c>
      <c r="G28" s="77">
        <v>250</v>
      </c>
      <c r="H28" s="77" t="s">
        <v>48</v>
      </c>
      <c r="I28" s="38" t="s">
        <v>9</v>
      </c>
      <c r="J28" s="56">
        <v>19.983000000000001</v>
      </c>
      <c r="K28" s="73" t="str">
        <f>IF(UPPER($I28)="FIX",ROUND('Ponuka dodávateľa'!$C$3,2),"")</f>
        <v/>
      </c>
      <c r="L28" s="73">
        <f>IF(UPPER($I28)="FIX/SPOT",ROUND('Ponuka dodávateľa'!$C$4,2),"")</f>
        <v>27.86</v>
      </c>
      <c r="M28" s="73" t="str">
        <f>IF(UPPER($I28)="REGULOVANÉ",ROUND('Ponuka dodávateľa'!$C$5,2),"")</f>
        <v/>
      </c>
      <c r="N28" s="74">
        <f>ROUND(IF(UPPER($I28)="FIX", $K28*$O28, IF(UPPER($I28)="SPOT",#REF!* $O28, IF(OR(UPPER($I28)="REGULOVANE",UPPER($I28)="REGULOVANÉ"), $M28*$O28, IF(UPPER($I28)="FIX/SPOT", $L28*$O28, "")))),2)</f>
        <v>556.73</v>
      </c>
      <c r="O28" s="75">
        <f>IF(AND(ISNUMBER(#REF!),ISNUMBER(J28)),AVERAGE(#REF!,J28),IF(ISNUMBER(#REF!),#REF!,IF(ISNUMBER(J28),J28,"")))</f>
        <v>19.983000000000001</v>
      </c>
      <c r="P28" s="34" t="s">
        <v>44</v>
      </c>
    </row>
    <row r="29" spans="1:16" ht="29.45" customHeight="1" thickBot="1" x14ac:dyDescent="0.3">
      <c r="A29" s="34">
        <v>28</v>
      </c>
      <c r="B29" s="14" t="s">
        <v>38</v>
      </c>
      <c r="C29" s="60" t="s">
        <v>39</v>
      </c>
      <c r="D29" s="76" t="s">
        <v>110</v>
      </c>
      <c r="E29" s="76" t="s">
        <v>111</v>
      </c>
      <c r="F29" s="77" t="s">
        <v>112</v>
      </c>
      <c r="G29" s="77">
        <v>58</v>
      </c>
      <c r="H29" s="77" t="s">
        <v>48</v>
      </c>
      <c r="I29" s="38" t="s">
        <v>9</v>
      </c>
      <c r="J29" s="56">
        <v>14.119</v>
      </c>
      <c r="K29" s="73" t="str">
        <f>IF(UPPER($I29)="FIX",ROUND('Ponuka dodávateľa'!$C$3,2),"")</f>
        <v/>
      </c>
      <c r="L29" s="73">
        <f>IF(UPPER($I29)="FIX/SPOT",ROUND('Ponuka dodávateľa'!$C$4,2),"")</f>
        <v>27.86</v>
      </c>
      <c r="M29" s="73" t="str">
        <f>IF(UPPER($I29)="REGULOVANÉ",ROUND('Ponuka dodávateľa'!$C$5,2),"")</f>
        <v/>
      </c>
      <c r="N29" s="74">
        <f>ROUND(IF(UPPER($I29)="FIX", $K29*$O29, IF(UPPER($I29)="SPOT",#REF!* $O29, IF(OR(UPPER($I29)="REGULOVANE",UPPER($I29)="REGULOVANÉ"), $M29*$O29, IF(UPPER($I29)="FIX/SPOT", $L29*$O29, "")))),2)</f>
        <v>393.36</v>
      </c>
      <c r="O29" s="75">
        <f>IF(AND(ISNUMBER(#REF!),ISNUMBER(J29)),AVERAGE(#REF!,J29),IF(ISNUMBER(#REF!),#REF!,IF(ISNUMBER(J29),J29,"")))</f>
        <v>14.119</v>
      </c>
      <c r="P29" s="34" t="s">
        <v>44</v>
      </c>
    </row>
    <row r="30" spans="1:16" ht="29.45" customHeight="1" thickBot="1" x14ac:dyDescent="0.3">
      <c r="A30" s="34">
        <v>29</v>
      </c>
      <c r="B30" s="14" t="s">
        <v>38</v>
      </c>
      <c r="C30" s="60" t="s">
        <v>39</v>
      </c>
      <c r="D30" s="76" t="s">
        <v>113</v>
      </c>
      <c r="E30" s="76" t="s">
        <v>114</v>
      </c>
      <c r="F30" s="77" t="s">
        <v>115</v>
      </c>
      <c r="G30" s="77">
        <v>200</v>
      </c>
      <c r="H30" s="77" t="s">
        <v>48</v>
      </c>
      <c r="I30" s="38" t="s">
        <v>9</v>
      </c>
      <c r="J30" s="56">
        <v>17.805</v>
      </c>
      <c r="K30" s="73" t="str">
        <f>IF(UPPER($I30)="FIX",ROUND('Ponuka dodávateľa'!$C$3,2),"")</f>
        <v/>
      </c>
      <c r="L30" s="73">
        <f>IF(UPPER($I30)="FIX/SPOT",ROUND('Ponuka dodávateľa'!$C$4,2),"")</f>
        <v>27.86</v>
      </c>
      <c r="M30" s="73" t="str">
        <f>IF(UPPER($I30)="REGULOVANÉ",ROUND('Ponuka dodávateľa'!$C$5,2),"")</f>
        <v/>
      </c>
      <c r="N30" s="74">
        <f>ROUND(IF(UPPER($I30)="FIX", $K30*$O30, IF(UPPER($I30)="SPOT",#REF!* $O30, IF(OR(UPPER($I30)="REGULOVANE",UPPER($I30)="REGULOVANÉ"), $M30*$O30, IF(UPPER($I30)="FIX/SPOT", $L30*$O30, "")))),2)</f>
        <v>496.05</v>
      </c>
      <c r="O30" s="75">
        <f>IF(AND(ISNUMBER(#REF!),ISNUMBER(J30)),AVERAGE(#REF!,J30),IF(ISNUMBER(#REF!),#REF!,IF(ISNUMBER(J30),J30,"")))</f>
        <v>17.805</v>
      </c>
      <c r="P30" s="34" t="s">
        <v>44</v>
      </c>
    </row>
    <row r="31" spans="1:16" ht="29.45" customHeight="1" thickBot="1" x14ac:dyDescent="0.3">
      <c r="A31" s="34">
        <v>30</v>
      </c>
      <c r="B31" s="14" t="s">
        <v>38</v>
      </c>
      <c r="C31" s="60" t="s">
        <v>39</v>
      </c>
      <c r="D31" s="76" t="s">
        <v>116</v>
      </c>
      <c r="E31" s="76" t="s">
        <v>117</v>
      </c>
      <c r="F31" s="77" t="s">
        <v>118</v>
      </c>
      <c r="G31" s="77">
        <v>250</v>
      </c>
      <c r="H31" s="77" t="s">
        <v>48</v>
      </c>
      <c r="I31" s="38" t="s">
        <v>9</v>
      </c>
      <c r="J31" s="56">
        <v>13.667999999999999</v>
      </c>
      <c r="K31" s="73" t="str">
        <f>IF(UPPER($I31)="FIX",ROUND('Ponuka dodávateľa'!$C$3,2),"")</f>
        <v/>
      </c>
      <c r="L31" s="73">
        <f>IF(UPPER($I31)="FIX/SPOT",ROUND('Ponuka dodávateľa'!$C$4,2),"")</f>
        <v>27.86</v>
      </c>
      <c r="M31" s="73" t="str">
        <f>IF(UPPER($I31)="REGULOVANÉ",ROUND('Ponuka dodávateľa'!$C$5,2),"")</f>
        <v/>
      </c>
      <c r="N31" s="74">
        <f>ROUND(IF(UPPER($I31)="FIX", $K31*$O31, IF(UPPER($I31)="SPOT",#REF!* $O31, IF(OR(UPPER($I31)="REGULOVANE",UPPER($I31)="REGULOVANÉ"), $M31*$O31, IF(UPPER($I31)="FIX/SPOT", $L31*$O31, "")))),2)</f>
        <v>380.79</v>
      </c>
      <c r="O31" s="75">
        <f>IF(AND(ISNUMBER(#REF!),ISNUMBER(J31)),AVERAGE(#REF!,J31),IF(ISNUMBER(#REF!),#REF!,IF(ISNUMBER(J31),J31,"")))</f>
        <v>13.667999999999999</v>
      </c>
      <c r="P31" s="34" t="s">
        <v>44</v>
      </c>
    </row>
    <row r="32" spans="1:16" ht="29.45" customHeight="1" thickBot="1" x14ac:dyDescent="0.3">
      <c r="A32" s="34">
        <v>31</v>
      </c>
      <c r="B32" s="14" t="s">
        <v>38</v>
      </c>
      <c r="C32" s="60" t="s">
        <v>39</v>
      </c>
      <c r="D32" s="76" t="s">
        <v>119</v>
      </c>
      <c r="E32" s="76" t="s">
        <v>120</v>
      </c>
      <c r="F32" s="77" t="s">
        <v>121</v>
      </c>
      <c r="G32" s="77">
        <v>200</v>
      </c>
      <c r="H32" s="77" t="s">
        <v>48</v>
      </c>
      <c r="I32" s="38" t="s">
        <v>9</v>
      </c>
      <c r="J32" s="56">
        <v>12.64</v>
      </c>
      <c r="K32" s="73" t="str">
        <f>IF(UPPER($I32)="FIX",ROUND('Ponuka dodávateľa'!$C$3,2),"")</f>
        <v/>
      </c>
      <c r="L32" s="73">
        <f>IF(UPPER($I32)="FIX/SPOT",ROUND('Ponuka dodávateľa'!$C$4,2),"")</f>
        <v>27.86</v>
      </c>
      <c r="M32" s="73" t="str">
        <f>IF(UPPER($I32)="REGULOVANÉ",ROUND('Ponuka dodávateľa'!$C$5,2),"")</f>
        <v/>
      </c>
      <c r="N32" s="74">
        <f>ROUND(IF(UPPER($I32)="FIX", $K32*$O32, IF(UPPER($I32)="SPOT",#REF!* $O32, IF(OR(UPPER($I32)="REGULOVANE",UPPER($I32)="REGULOVANÉ"), $M32*$O32, IF(UPPER($I32)="FIX/SPOT", $L32*$O32, "")))),2)</f>
        <v>352.15</v>
      </c>
      <c r="O32" s="75">
        <f>IF(AND(ISNUMBER(#REF!),ISNUMBER(J32)),AVERAGE(#REF!,J32),IF(ISNUMBER(#REF!),#REF!,IF(ISNUMBER(J32),J32,"")))</f>
        <v>12.64</v>
      </c>
      <c r="P32" s="34" t="s">
        <v>44</v>
      </c>
    </row>
    <row r="33" spans="1:16" ht="29.45" customHeight="1" thickBot="1" x14ac:dyDescent="0.3">
      <c r="A33" s="34">
        <v>32</v>
      </c>
      <c r="B33" s="14" t="s">
        <v>38</v>
      </c>
      <c r="C33" s="60" t="s">
        <v>39</v>
      </c>
      <c r="D33" s="76" t="s">
        <v>122</v>
      </c>
      <c r="E33" s="76" t="s">
        <v>123</v>
      </c>
      <c r="F33" s="77" t="s">
        <v>124</v>
      </c>
      <c r="G33" s="77">
        <v>200</v>
      </c>
      <c r="H33" s="77" t="s">
        <v>48</v>
      </c>
      <c r="I33" s="38" t="s">
        <v>9</v>
      </c>
      <c r="J33" s="56">
        <v>11.913</v>
      </c>
      <c r="K33" s="73" t="str">
        <f>IF(UPPER($I33)="FIX",ROUND('Ponuka dodávateľa'!$C$3,2),"")</f>
        <v/>
      </c>
      <c r="L33" s="73">
        <f>IF(UPPER($I33)="FIX/SPOT",ROUND('Ponuka dodávateľa'!$C$4,2),"")</f>
        <v>27.86</v>
      </c>
      <c r="M33" s="73" t="str">
        <f>IF(UPPER($I33)="REGULOVANÉ",ROUND('Ponuka dodávateľa'!$C$5,2),"")</f>
        <v/>
      </c>
      <c r="N33" s="74">
        <f>ROUND(IF(UPPER($I33)="FIX", $K33*$O33, IF(UPPER($I33)="SPOT",#REF!* $O33, IF(OR(UPPER($I33)="REGULOVANE",UPPER($I33)="REGULOVANÉ"), $M33*$O33, IF(UPPER($I33)="FIX/SPOT", $L33*$O33, "")))),2)</f>
        <v>331.9</v>
      </c>
      <c r="O33" s="75">
        <f>IF(AND(ISNUMBER(#REF!),ISNUMBER(J33)),AVERAGE(#REF!,J33),IF(ISNUMBER(#REF!),#REF!,IF(ISNUMBER(J33),J33,"")))</f>
        <v>11.913</v>
      </c>
      <c r="P33" s="34" t="s">
        <v>44</v>
      </c>
    </row>
    <row r="34" spans="1:16" ht="29.45" customHeight="1" thickBot="1" x14ac:dyDescent="0.3">
      <c r="A34" s="34">
        <v>33</v>
      </c>
      <c r="B34" s="14" t="s">
        <v>38</v>
      </c>
      <c r="C34" s="60" t="s">
        <v>39</v>
      </c>
      <c r="D34" s="76" t="s">
        <v>125</v>
      </c>
      <c r="E34" s="76" t="s">
        <v>126</v>
      </c>
      <c r="F34" s="77" t="s">
        <v>127</v>
      </c>
      <c r="G34" s="77">
        <v>100</v>
      </c>
      <c r="H34" s="77" t="s">
        <v>48</v>
      </c>
      <c r="I34" s="38" t="s">
        <v>9</v>
      </c>
      <c r="J34" s="56">
        <v>12.782</v>
      </c>
      <c r="K34" s="73" t="str">
        <f>IF(UPPER($I34)="FIX",ROUND('Ponuka dodávateľa'!$C$3,2),"")</f>
        <v/>
      </c>
      <c r="L34" s="73">
        <f>IF(UPPER($I34)="FIX/SPOT",ROUND('Ponuka dodávateľa'!$C$4,2),"")</f>
        <v>27.86</v>
      </c>
      <c r="M34" s="73" t="str">
        <f>IF(UPPER($I34)="REGULOVANÉ",ROUND('Ponuka dodávateľa'!$C$5,2),"")</f>
        <v/>
      </c>
      <c r="N34" s="74">
        <f>ROUND(IF(UPPER($I34)="FIX", $K34*$O34, IF(UPPER($I34)="SPOT",#REF!* $O34, IF(OR(UPPER($I34)="REGULOVANE",UPPER($I34)="REGULOVANÉ"), $M34*$O34, IF(UPPER($I34)="FIX/SPOT", $L34*$O34, "")))),2)</f>
        <v>356.11</v>
      </c>
      <c r="O34" s="75">
        <f>IF(AND(ISNUMBER(#REF!),ISNUMBER(J34)),AVERAGE(#REF!,J34),IF(ISNUMBER(#REF!),#REF!,IF(ISNUMBER(J34),J34,"")))</f>
        <v>12.782</v>
      </c>
      <c r="P34" s="34" t="s">
        <v>44</v>
      </c>
    </row>
    <row r="35" spans="1:16" ht="29.45" customHeight="1" thickBot="1" x14ac:dyDescent="0.3">
      <c r="A35" s="34">
        <v>34</v>
      </c>
      <c r="B35" s="14" t="s">
        <v>38</v>
      </c>
      <c r="C35" s="60" t="s">
        <v>39</v>
      </c>
      <c r="D35" s="76" t="s">
        <v>125</v>
      </c>
      <c r="E35" s="76" t="s">
        <v>128</v>
      </c>
      <c r="F35" s="77" t="s">
        <v>129</v>
      </c>
      <c r="G35" s="77">
        <v>100</v>
      </c>
      <c r="H35" s="77" t="s">
        <v>53</v>
      </c>
      <c r="I35" s="38" t="s">
        <v>8</v>
      </c>
      <c r="J35" s="56">
        <v>3.185003</v>
      </c>
      <c r="K35" s="73">
        <f>IF(UPPER($I35)="FIX",ROUND('Ponuka dodávateľa'!$C$3,2),"")</f>
        <v>0</v>
      </c>
      <c r="L35" s="73" t="str">
        <f>IF(UPPER($I35)="FIX/SPOT",ROUND('Ponuka dodávateľa'!$C$4,2),"")</f>
        <v/>
      </c>
      <c r="M35" s="73" t="str">
        <f>IF(UPPER($I35)="REGULOVANÉ",ROUND('Ponuka dodávateľa'!$C$5,2),"")</f>
        <v/>
      </c>
      <c r="N35" s="74">
        <f>ROUND(IF(UPPER($I35)="FIX", $K35*$O35, IF(UPPER($I35)="SPOT",#REF!* $O35, IF(OR(UPPER($I35)="REGULOVANE",UPPER($I35)="REGULOVANÉ"), $M35*$O35, IF(UPPER($I35)="FIX/SPOT", $L35*$O35, "")))),2)</f>
        <v>0</v>
      </c>
      <c r="O35" s="75">
        <f>IF(AND(ISNUMBER(#REF!),ISNUMBER(J35)),AVERAGE(#REF!,J35),IF(ISNUMBER(#REF!),#REF!,IF(ISNUMBER(J35),J35,"")))</f>
        <v>3.185003</v>
      </c>
      <c r="P35" s="34" t="s">
        <v>44</v>
      </c>
    </row>
    <row r="36" spans="1:16" ht="29.45" customHeight="1" thickBot="1" x14ac:dyDescent="0.3">
      <c r="A36" s="34">
        <v>35</v>
      </c>
      <c r="B36" s="14" t="s">
        <v>38</v>
      </c>
      <c r="C36" s="60" t="s">
        <v>39</v>
      </c>
      <c r="D36" s="76" t="s">
        <v>125</v>
      </c>
      <c r="E36" s="76" t="s">
        <v>126</v>
      </c>
      <c r="F36" s="77" t="s">
        <v>130</v>
      </c>
      <c r="G36" s="77">
        <v>100</v>
      </c>
      <c r="H36" s="77" t="s">
        <v>53</v>
      </c>
      <c r="I36" s="38" t="s">
        <v>8</v>
      </c>
      <c r="J36" s="56">
        <v>2.496</v>
      </c>
      <c r="K36" s="73">
        <f>IF(UPPER($I36)="FIX",ROUND('Ponuka dodávateľa'!$C$3,2),"")</f>
        <v>0</v>
      </c>
      <c r="L36" s="73" t="str">
        <f>IF(UPPER($I36)="FIX/SPOT",ROUND('Ponuka dodávateľa'!$C$4,2),"")</f>
        <v/>
      </c>
      <c r="M36" s="73" t="str">
        <f>IF(UPPER($I36)="REGULOVANÉ",ROUND('Ponuka dodávateľa'!$C$5,2),"")</f>
        <v/>
      </c>
      <c r="N36" s="74">
        <f>ROUND(IF(UPPER($I36)="FIX", $K36*$O36, IF(UPPER($I36)="SPOT",#REF!* $O36, IF(OR(UPPER($I36)="REGULOVANE",UPPER($I36)="REGULOVANÉ"), $M36*$O36, IF(UPPER($I36)="FIX/SPOT", $L36*$O36, "")))),2)</f>
        <v>0</v>
      </c>
      <c r="O36" s="75">
        <f>IF(AND(ISNUMBER(#REF!),ISNUMBER(J36)),AVERAGE(#REF!,J36),IF(ISNUMBER(#REF!),#REF!,IF(ISNUMBER(J36),J36,"")))</f>
        <v>2.496</v>
      </c>
      <c r="P36" s="34" t="s">
        <v>44</v>
      </c>
    </row>
    <row r="37" spans="1:16" ht="29.45" customHeight="1" thickBot="1" x14ac:dyDescent="0.3">
      <c r="A37" s="34">
        <v>36</v>
      </c>
      <c r="B37" s="14" t="s">
        <v>38</v>
      </c>
      <c r="C37" s="60" t="s">
        <v>39</v>
      </c>
      <c r="D37" s="76" t="s">
        <v>131</v>
      </c>
      <c r="E37" s="76" t="s">
        <v>132</v>
      </c>
      <c r="F37" s="77" t="s">
        <v>133</v>
      </c>
      <c r="G37" s="77">
        <v>45</v>
      </c>
      <c r="H37" s="77" t="s">
        <v>48</v>
      </c>
      <c r="I37" s="38" t="s">
        <v>9</v>
      </c>
      <c r="J37" s="56">
        <v>139.77600000000001</v>
      </c>
      <c r="K37" s="73" t="str">
        <f>IF(UPPER($I37)="FIX",ROUND('Ponuka dodávateľa'!$C$3,2),"")</f>
        <v/>
      </c>
      <c r="L37" s="73">
        <f>IF(UPPER($I37)="FIX/SPOT",ROUND('Ponuka dodávateľa'!$C$4,2),"")</f>
        <v>27.86</v>
      </c>
      <c r="M37" s="73" t="str">
        <f>IF(UPPER($I37)="REGULOVANÉ",ROUND('Ponuka dodávateľa'!$C$5,2),"")</f>
        <v/>
      </c>
      <c r="N37" s="74">
        <f>ROUND(IF(UPPER($I37)="FIX", $K37*$O37, IF(UPPER($I37)="SPOT",#REF!* $O37, IF(OR(UPPER($I37)="REGULOVANE",UPPER($I37)="REGULOVANÉ"), $M37*$O37, IF(UPPER($I37)="FIX/SPOT", $L37*$O37, "")))),2)</f>
        <v>3894.16</v>
      </c>
      <c r="O37" s="75">
        <f>IF(AND(ISNUMBER(#REF!),ISNUMBER(J37)),AVERAGE(#REF!,J37),IF(ISNUMBER(#REF!),#REF!,IF(ISNUMBER(J37),J37,"")))</f>
        <v>139.77600000000001</v>
      </c>
      <c r="P37" s="34" t="s">
        <v>134</v>
      </c>
    </row>
    <row r="38" spans="1:16" ht="29.45" customHeight="1" thickBot="1" x14ac:dyDescent="0.3">
      <c r="A38" s="34">
        <v>37</v>
      </c>
      <c r="B38" s="14" t="s">
        <v>38</v>
      </c>
      <c r="C38" s="60" t="s">
        <v>39</v>
      </c>
      <c r="D38" s="76" t="s">
        <v>135</v>
      </c>
      <c r="E38" s="76" t="s">
        <v>136</v>
      </c>
      <c r="F38" s="77" t="s">
        <v>137</v>
      </c>
      <c r="G38" s="77">
        <v>50</v>
      </c>
      <c r="H38" s="77" t="s">
        <v>48</v>
      </c>
      <c r="I38" s="38" t="s">
        <v>9</v>
      </c>
      <c r="J38" s="56">
        <v>9.3759999999999994</v>
      </c>
      <c r="K38" s="73" t="str">
        <f>IF(UPPER($I38)="FIX",ROUND('Ponuka dodávateľa'!$C$3,2),"")</f>
        <v/>
      </c>
      <c r="L38" s="73">
        <f>IF(UPPER($I38)="FIX/SPOT",ROUND('Ponuka dodávateľa'!$C$4,2),"")</f>
        <v>27.86</v>
      </c>
      <c r="M38" s="73" t="str">
        <f>IF(UPPER($I38)="REGULOVANÉ",ROUND('Ponuka dodávateľa'!$C$5,2),"")</f>
        <v/>
      </c>
      <c r="N38" s="74">
        <f>ROUND(IF(UPPER($I38)="FIX", $K38*$O38, IF(UPPER($I38)="SPOT",#REF!* $O38, IF(OR(UPPER($I38)="REGULOVANE",UPPER($I38)="REGULOVANÉ"), $M38*$O38, IF(UPPER($I38)="FIX/SPOT", $L38*$O38, "")))),2)</f>
        <v>261.22000000000003</v>
      </c>
      <c r="O38" s="75">
        <f>IF(AND(ISNUMBER(#REF!),ISNUMBER(J38)),AVERAGE(#REF!,J38),IF(ISNUMBER(#REF!),#REF!,IF(ISNUMBER(J38),J38,"")))</f>
        <v>9.3759999999999994</v>
      </c>
      <c r="P38" s="34" t="s">
        <v>44</v>
      </c>
    </row>
    <row r="39" spans="1:16" ht="29.45" customHeight="1" thickBot="1" x14ac:dyDescent="0.3">
      <c r="A39" s="34">
        <v>38</v>
      </c>
      <c r="B39" s="14" t="s">
        <v>38</v>
      </c>
      <c r="C39" s="60" t="s">
        <v>39</v>
      </c>
      <c r="D39" s="76" t="s">
        <v>138</v>
      </c>
      <c r="E39" s="76" t="s">
        <v>139</v>
      </c>
      <c r="F39" s="77" t="s">
        <v>140</v>
      </c>
      <c r="G39" s="77">
        <v>25</v>
      </c>
      <c r="H39" s="77" t="s">
        <v>48</v>
      </c>
      <c r="I39" s="38" t="s">
        <v>9</v>
      </c>
      <c r="J39" s="56">
        <v>10.617000000000001</v>
      </c>
      <c r="K39" s="73" t="str">
        <f>IF(UPPER($I39)="FIX",ROUND('Ponuka dodávateľa'!$C$3,2),"")</f>
        <v/>
      </c>
      <c r="L39" s="73">
        <f>IF(UPPER($I39)="FIX/SPOT",ROUND('Ponuka dodávateľa'!$C$4,2),"")</f>
        <v>27.86</v>
      </c>
      <c r="M39" s="73" t="str">
        <f>IF(UPPER($I39)="REGULOVANÉ",ROUND('Ponuka dodávateľa'!$C$5,2),"")</f>
        <v/>
      </c>
      <c r="N39" s="74">
        <f>ROUND(IF(UPPER($I39)="FIX", $K39*$O39, IF(UPPER($I39)="SPOT",#REF!* $O39, IF(OR(UPPER($I39)="REGULOVANE",UPPER($I39)="REGULOVANÉ"), $M39*$O39, IF(UPPER($I39)="FIX/SPOT", $L39*$O39, "")))),2)</f>
        <v>295.79000000000002</v>
      </c>
      <c r="O39" s="75">
        <f>IF(AND(ISNUMBER(#REF!),ISNUMBER(J39)),AVERAGE(#REF!,J39),IF(ISNUMBER(#REF!),#REF!,IF(ISNUMBER(J39),J39,"")))</f>
        <v>10.617000000000001</v>
      </c>
      <c r="P39" s="34" t="s">
        <v>44</v>
      </c>
    </row>
    <row r="40" spans="1:16" ht="29.45" customHeight="1" thickBot="1" x14ac:dyDescent="0.3">
      <c r="A40" s="34">
        <v>39</v>
      </c>
      <c r="B40" s="14" t="s">
        <v>38</v>
      </c>
      <c r="C40" s="60" t="s">
        <v>39</v>
      </c>
      <c r="D40" s="76" t="s">
        <v>138</v>
      </c>
      <c r="E40" s="76" t="s">
        <v>139</v>
      </c>
      <c r="F40" s="77" t="s">
        <v>141</v>
      </c>
      <c r="G40" s="77">
        <v>60</v>
      </c>
      <c r="H40" s="77" t="s">
        <v>48</v>
      </c>
      <c r="I40" s="38" t="s">
        <v>9</v>
      </c>
      <c r="J40" s="56">
        <v>9.9849999999999994</v>
      </c>
      <c r="K40" s="73" t="str">
        <f>IF(UPPER($I40)="FIX",ROUND('Ponuka dodávateľa'!$C$3,2),"")</f>
        <v/>
      </c>
      <c r="L40" s="73">
        <f>IF(UPPER($I40)="FIX/SPOT",ROUND('Ponuka dodávateľa'!$C$4,2),"")</f>
        <v>27.86</v>
      </c>
      <c r="M40" s="73" t="str">
        <f>IF(UPPER($I40)="REGULOVANÉ",ROUND('Ponuka dodávateľa'!$C$5,2),"")</f>
        <v/>
      </c>
      <c r="N40" s="74">
        <f>ROUND(IF(UPPER($I40)="FIX", $K40*$O40, IF(UPPER($I40)="SPOT",#REF!* $O40, IF(OR(UPPER($I40)="REGULOVANE",UPPER($I40)="REGULOVANÉ"), $M40*$O40, IF(UPPER($I40)="FIX/SPOT", $L40*$O40, "")))),2)</f>
        <v>278.18</v>
      </c>
      <c r="O40" s="75">
        <f>IF(AND(ISNUMBER(#REF!),ISNUMBER(J40)),AVERAGE(#REF!,J40),IF(ISNUMBER(#REF!),#REF!,IF(ISNUMBER(J40),J40,"")))</f>
        <v>9.9849999999999994</v>
      </c>
      <c r="P40" s="34" t="s">
        <v>44</v>
      </c>
    </row>
    <row r="41" spans="1:16" ht="29.45" customHeight="1" thickBot="1" x14ac:dyDescent="0.3">
      <c r="A41" s="34">
        <v>40</v>
      </c>
      <c r="B41" s="14" t="s">
        <v>38</v>
      </c>
      <c r="C41" s="60" t="s">
        <v>39</v>
      </c>
      <c r="D41" s="76" t="s">
        <v>142</v>
      </c>
      <c r="E41" s="76" t="s">
        <v>143</v>
      </c>
      <c r="F41" s="77" t="s">
        <v>144</v>
      </c>
      <c r="G41" s="77">
        <v>170</v>
      </c>
      <c r="H41" s="77" t="s">
        <v>48</v>
      </c>
      <c r="I41" s="38" t="s">
        <v>9</v>
      </c>
      <c r="J41" s="56">
        <v>11.67</v>
      </c>
      <c r="K41" s="73" t="str">
        <f>IF(UPPER($I41)="FIX",ROUND('Ponuka dodávateľa'!$C$3,2),"")</f>
        <v/>
      </c>
      <c r="L41" s="73">
        <f>IF(UPPER($I41)="FIX/SPOT",ROUND('Ponuka dodávateľa'!$C$4,2),"")</f>
        <v>27.86</v>
      </c>
      <c r="M41" s="73" t="str">
        <f>IF(UPPER($I41)="REGULOVANÉ",ROUND('Ponuka dodávateľa'!$C$5,2),"")</f>
        <v/>
      </c>
      <c r="N41" s="74">
        <f>ROUND(IF(UPPER($I41)="FIX", $K41*$O41, IF(UPPER($I41)="SPOT",#REF!* $O41, IF(OR(UPPER($I41)="REGULOVANE",UPPER($I41)="REGULOVANÉ"), $M41*$O41, IF(UPPER($I41)="FIX/SPOT", $L41*$O41, "")))),2)</f>
        <v>325.13</v>
      </c>
      <c r="O41" s="75">
        <f>IF(AND(ISNUMBER(#REF!),ISNUMBER(J41)),AVERAGE(#REF!,J41),IF(ISNUMBER(#REF!),#REF!,IF(ISNUMBER(J41),J41,"")))</f>
        <v>11.67</v>
      </c>
      <c r="P41" s="34" t="s">
        <v>44</v>
      </c>
    </row>
    <row r="42" spans="1:16" ht="29.45" customHeight="1" thickBot="1" x14ac:dyDescent="0.3">
      <c r="A42" s="34">
        <v>41</v>
      </c>
      <c r="B42" s="14" t="s">
        <v>38</v>
      </c>
      <c r="C42" s="60" t="s">
        <v>39</v>
      </c>
      <c r="D42" s="76" t="s">
        <v>145</v>
      </c>
      <c r="E42" s="76" t="s">
        <v>146</v>
      </c>
      <c r="F42" s="77" t="s">
        <v>147</v>
      </c>
      <c r="G42" s="77">
        <v>250</v>
      </c>
      <c r="H42" s="77" t="s">
        <v>48</v>
      </c>
      <c r="I42" s="38" t="s">
        <v>9</v>
      </c>
      <c r="J42" s="56">
        <v>17.628</v>
      </c>
      <c r="K42" s="73" t="str">
        <f>IF(UPPER($I42)="FIX",ROUND('Ponuka dodávateľa'!$C$3,2),"")</f>
        <v/>
      </c>
      <c r="L42" s="73">
        <f>IF(UPPER($I42)="FIX/SPOT",ROUND('Ponuka dodávateľa'!$C$4,2),"")</f>
        <v>27.86</v>
      </c>
      <c r="M42" s="73" t="str">
        <f>IF(UPPER($I42)="REGULOVANÉ",ROUND('Ponuka dodávateľa'!$C$5,2),"")</f>
        <v/>
      </c>
      <c r="N42" s="74">
        <f>ROUND(IF(UPPER($I42)="FIX", $K42*$O42, IF(UPPER($I42)="SPOT",#REF!* $O42, IF(OR(UPPER($I42)="REGULOVANE",UPPER($I42)="REGULOVANÉ"), $M42*$O42, IF(UPPER($I42)="FIX/SPOT", $L42*$O42, "")))),2)</f>
        <v>491.12</v>
      </c>
      <c r="O42" s="75">
        <f>IF(AND(ISNUMBER(#REF!),ISNUMBER(J42)),AVERAGE(#REF!,J42),IF(ISNUMBER(#REF!),#REF!,IF(ISNUMBER(J42),J42,"")))</f>
        <v>17.628</v>
      </c>
      <c r="P42" s="34" t="s">
        <v>44</v>
      </c>
    </row>
    <row r="43" spans="1:16" ht="29.45" customHeight="1" thickBot="1" x14ac:dyDescent="0.3">
      <c r="A43" s="34">
        <v>42</v>
      </c>
      <c r="B43" s="14" t="s">
        <v>38</v>
      </c>
      <c r="C43" s="60" t="s">
        <v>39</v>
      </c>
      <c r="D43" s="76" t="s">
        <v>148</v>
      </c>
      <c r="E43" s="76" t="s">
        <v>149</v>
      </c>
      <c r="F43" s="77" t="s">
        <v>150</v>
      </c>
      <c r="G43" s="77">
        <v>63</v>
      </c>
      <c r="H43" s="77" t="s">
        <v>48</v>
      </c>
      <c r="I43" s="38" t="s">
        <v>9</v>
      </c>
      <c r="J43" s="56">
        <v>6.5039999999999996</v>
      </c>
      <c r="K43" s="73" t="str">
        <f>IF(UPPER($I43)="FIX",ROUND('Ponuka dodávateľa'!$C$3,2),"")</f>
        <v/>
      </c>
      <c r="L43" s="73">
        <f>IF(UPPER($I43)="FIX/SPOT",ROUND('Ponuka dodávateľa'!$C$4,2),"")</f>
        <v>27.86</v>
      </c>
      <c r="M43" s="73" t="str">
        <f>IF(UPPER($I43)="REGULOVANÉ",ROUND('Ponuka dodávateľa'!$C$5,2),"")</f>
        <v/>
      </c>
      <c r="N43" s="74">
        <f>ROUND(IF(UPPER($I43)="FIX", $K43*$O43, IF(UPPER($I43)="SPOT",#REF!* $O43, IF(OR(UPPER($I43)="REGULOVANE",UPPER($I43)="REGULOVANÉ"), $M43*$O43, IF(UPPER($I43)="FIX/SPOT", $L43*$O43, "")))),2)</f>
        <v>181.2</v>
      </c>
      <c r="O43" s="75">
        <f>IF(AND(ISNUMBER(#REF!),ISNUMBER(J43)),AVERAGE(#REF!,J43),IF(ISNUMBER(#REF!),#REF!,IF(ISNUMBER(J43),J43,"")))</f>
        <v>6.5039999999999996</v>
      </c>
      <c r="P43" s="34" t="s">
        <v>44</v>
      </c>
    </row>
    <row r="44" spans="1:16" ht="29.45" customHeight="1" thickBot="1" x14ac:dyDescent="0.3">
      <c r="A44" s="34">
        <v>43</v>
      </c>
      <c r="B44" s="14" t="s">
        <v>38</v>
      </c>
      <c r="C44" s="60" t="s">
        <v>39</v>
      </c>
      <c r="D44" s="76" t="s">
        <v>148</v>
      </c>
      <c r="E44" s="76" t="s">
        <v>149</v>
      </c>
      <c r="F44" s="77" t="s">
        <v>151</v>
      </c>
      <c r="G44" s="77">
        <v>63</v>
      </c>
      <c r="H44" s="77" t="s">
        <v>48</v>
      </c>
      <c r="I44" s="38" t="s">
        <v>9</v>
      </c>
      <c r="J44" s="56">
        <v>9.8170000000000002</v>
      </c>
      <c r="K44" s="73" t="str">
        <f>IF(UPPER($I44)="FIX",ROUND('Ponuka dodávateľa'!$C$3,2),"")</f>
        <v/>
      </c>
      <c r="L44" s="73">
        <f>IF(UPPER($I44)="FIX/SPOT",ROUND('Ponuka dodávateľa'!$C$4,2),"")</f>
        <v>27.86</v>
      </c>
      <c r="M44" s="73" t="str">
        <f>IF(UPPER($I44)="REGULOVANÉ",ROUND('Ponuka dodávateľa'!$C$5,2),"")</f>
        <v/>
      </c>
      <c r="N44" s="74">
        <f>ROUND(IF(UPPER($I44)="FIX", $K44*$O44, IF(UPPER($I44)="SPOT",#REF!* $O44, IF(OR(UPPER($I44)="REGULOVANE",UPPER($I44)="REGULOVANÉ"), $M44*$O44, IF(UPPER($I44)="FIX/SPOT", $L44*$O44, "")))),2)</f>
        <v>273.5</v>
      </c>
      <c r="O44" s="75">
        <f>IF(AND(ISNUMBER(#REF!),ISNUMBER(J44)),AVERAGE(#REF!,J44),IF(ISNUMBER(#REF!),#REF!,IF(ISNUMBER(J44),J44,"")))</f>
        <v>9.8170000000000002</v>
      </c>
      <c r="P44" s="34" t="s">
        <v>44</v>
      </c>
    </row>
    <row r="45" spans="1:16" ht="29.45" customHeight="1" thickBot="1" x14ac:dyDescent="0.3">
      <c r="A45" s="34">
        <v>44</v>
      </c>
      <c r="B45" s="14" t="s">
        <v>38</v>
      </c>
      <c r="C45" s="60" t="s">
        <v>39</v>
      </c>
      <c r="D45" s="76" t="s">
        <v>152</v>
      </c>
      <c r="E45" s="76" t="s">
        <v>153</v>
      </c>
      <c r="F45" s="77" t="s">
        <v>154</v>
      </c>
      <c r="G45" s="77">
        <v>50</v>
      </c>
      <c r="H45" s="77" t="s">
        <v>48</v>
      </c>
      <c r="I45" s="38" t="s">
        <v>9</v>
      </c>
      <c r="J45" s="56">
        <v>5.3760000000000003</v>
      </c>
      <c r="K45" s="73" t="str">
        <f>IF(UPPER($I45)="FIX",ROUND('Ponuka dodávateľa'!$C$3,2),"")</f>
        <v/>
      </c>
      <c r="L45" s="73">
        <f>IF(UPPER($I45)="FIX/SPOT",ROUND('Ponuka dodávateľa'!$C$4,2),"")</f>
        <v>27.86</v>
      </c>
      <c r="M45" s="73" t="str">
        <f>IF(UPPER($I45)="REGULOVANÉ",ROUND('Ponuka dodávateľa'!$C$5,2),"")</f>
        <v/>
      </c>
      <c r="N45" s="74">
        <f>ROUND(IF(UPPER($I45)="FIX", $K45*$O45, IF(UPPER($I45)="SPOT",#REF!* $O45, IF(OR(UPPER($I45)="REGULOVANE",UPPER($I45)="REGULOVANÉ"), $M45*$O45, IF(UPPER($I45)="FIX/SPOT", $L45*$O45, "")))),2)</f>
        <v>149.78</v>
      </c>
      <c r="O45" s="75">
        <f>IF(AND(ISNUMBER(#REF!),ISNUMBER(J45)),AVERAGE(#REF!,J45),IF(ISNUMBER(#REF!),#REF!,IF(ISNUMBER(J45),J45,"")))</f>
        <v>5.3760000000000003</v>
      </c>
      <c r="P45" s="34" t="s">
        <v>44</v>
      </c>
    </row>
    <row r="46" spans="1:16" ht="29.45" customHeight="1" thickBot="1" x14ac:dyDescent="0.3">
      <c r="A46" s="34">
        <v>45</v>
      </c>
      <c r="B46" s="14" t="s">
        <v>38</v>
      </c>
      <c r="C46" s="60" t="s">
        <v>39</v>
      </c>
      <c r="D46" s="76" t="s">
        <v>152</v>
      </c>
      <c r="E46" s="76" t="s">
        <v>153</v>
      </c>
      <c r="F46" s="77" t="s">
        <v>155</v>
      </c>
      <c r="G46" s="77">
        <v>25</v>
      </c>
      <c r="H46" s="77" t="s">
        <v>53</v>
      </c>
      <c r="I46" s="38" t="s">
        <v>8</v>
      </c>
      <c r="J46" s="56">
        <v>3.5440019999999999</v>
      </c>
      <c r="K46" s="73">
        <f>IF(UPPER($I46)="FIX",ROUND('Ponuka dodávateľa'!$C$3,2),"")</f>
        <v>0</v>
      </c>
      <c r="L46" s="73" t="str">
        <f>IF(UPPER($I46)="FIX/SPOT",ROUND('Ponuka dodávateľa'!$C$4,2),"")</f>
        <v/>
      </c>
      <c r="M46" s="73" t="str">
        <f>IF(UPPER($I46)="REGULOVANÉ",ROUND('Ponuka dodávateľa'!$C$5,2),"")</f>
        <v/>
      </c>
      <c r="N46" s="74">
        <f>ROUND(IF(UPPER($I46)="FIX", $K46*$O46, IF(UPPER($I46)="SPOT",#REF!* $O46, IF(OR(UPPER($I46)="REGULOVANE",UPPER($I46)="REGULOVANÉ"), $M46*$O46, IF(UPPER($I46)="FIX/SPOT", $L46*$O46, "")))),2)</f>
        <v>0</v>
      </c>
      <c r="O46" s="75">
        <f>IF(AND(ISNUMBER(#REF!),ISNUMBER(J46)),AVERAGE(#REF!,J46),IF(ISNUMBER(#REF!),#REF!,IF(ISNUMBER(J46),J46,"")))</f>
        <v>3.5440019999999999</v>
      </c>
      <c r="P46" s="34" t="s">
        <v>44</v>
      </c>
    </row>
    <row r="47" spans="1:16" ht="43.9" customHeight="1" thickBot="1" x14ac:dyDescent="0.3">
      <c r="A47" s="34">
        <v>46</v>
      </c>
      <c r="B47" s="14" t="s">
        <v>38</v>
      </c>
      <c r="C47" s="60" t="s">
        <v>39</v>
      </c>
      <c r="D47" s="76" t="s">
        <v>156</v>
      </c>
      <c r="E47" s="76" t="s">
        <v>157</v>
      </c>
      <c r="F47" s="77" t="s">
        <v>158</v>
      </c>
      <c r="G47" s="77">
        <v>400</v>
      </c>
      <c r="H47" s="77" t="s">
        <v>48</v>
      </c>
      <c r="I47" s="38" t="s">
        <v>9</v>
      </c>
      <c r="J47" s="56">
        <v>11.6</v>
      </c>
      <c r="K47" s="73" t="str">
        <f>IF(UPPER($I47)="FIX",ROUND('Ponuka dodávateľa'!$C$3,2),"")</f>
        <v/>
      </c>
      <c r="L47" s="73">
        <f>IF(UPPER($I47)="FIX/SPOT",ROUND('Ponuka dodávateľa'!$C$4,2),"")</f>
        <v>27.86</v>
      </c>
      <c r="M47" s="73" t="str">
        <f>IF(UPPER($I47)="REGULOVANÉ",ROUND('Ponuka dodávateľa'!$C$5,2),"")</f>
        <v/>
      </c>
      <c r="N47" s="74">
        <f>ROUND(IF(UPPER($I47)="FIX", $K47*$O47, IF(UPPER($I47)="SPOT",#REF!* $O47, IF(OR(UPPER($I47)="REGULOVANE",UPPER($I47)="REGULOVANÉ"), $M47*$O47, IF(UPPER($I47)="FIX/SPOT", $L47*$O47, "")))),2)</f>
        <v>323.18</v>
      </c>
      <c r="O47" s="75">
        <f>IF(AND(ISNUMBER(#REF!),ISNUMBER(J47)),AVERAGE(#REF!,J47),IF(ISNUMBER(#REF!),#REF!,IF(ISNUMBER(J47),J47,"")))</f>
        <v>11.6</v>
      </c>
      <c r="P47" s="34" t="s">
        <v>44</v>
      </c>
    </row>
    <row r="48" spans="1:16" ht="29.45" customHeight="1" thickBot="1" x14ac:dyDescent="0.3">
      <c r="A48" s="34">
        <v>47</v>
      </c>
      <c r="B48" s="14" t="s">
        <v>38</v>
      </c>
      <c r="C48" s="60" t="s">
        <v>39</v>
      </c>
      <c r="D48" s="76" t="s">
        <v>159</v>
      </c>
      <c r="E48" s="76" t="s">
        <v>160</v>
      </c>
      <c r="F48" s="77" t="s">
        <v>161</v>
      </c>
      <c r="G48" s="77">
        <v>100</v>
      </c>
      <c r="H48" s="77" t="s">
        <v>48</v>
      </c>
      <c r="I48" s="38" t="s">
        <v>9</v>
      </c>
      <c r="J48" s="56">
        <v>3.4039999999999999</v>
      </c>
      <c r="K48" s="73" t="str">
        <f>IF(UPPER($I48)="FIX",ROUND('Ponuka dodávateľa'!$C$3,2),"")</f>
        <v/>
      </c>
      <c r="L48" s="73">
        <f>IF(UPPER($I48)="FIX/SPOT",ROUND('Ponuka dodávateľa'!$C$4,2),"")</f>
        <v>27.86</v>
      </c>
      <c r="M48" s="73" t="str">
        <f>IF(UPPER($I48)="REGULOVANÉ",ROUND('Ponuka dodávateľa'!$C$5,2),"")</f>
        <v/>
      </c>
      <c r="N48" s="74">
        <f>ROUND(IF(UPPER($I48)="FIX", $K48*$O48, IF(UPPER($I48)="SPOT",#REF!* $O48, IF(OR(UPPER($I48)="REGULOVANE",UPPER($I48)="REGULOVANÉ"), $M48*$O48, IF(UPPER($I48)="FIX/SPOT", $L48*$O48, "")))),2)</f>
        <v>94.84</v>
      </c>
      <c r="O48" s="75">
        <f>IF(AND(ISNUMBER(#REF!),ISNUMBER(J48)),AVERAGE(#REF!,J48),IF(ISNUMBER(#REF!),#REF!,IF(ISNUMBER(J48),J48,"")))</f>
        <v>3.4039999999999999</v>
      </c>
      <c r="P48" s="34" t="s">
        <v>44</v>
      </c>
    </row>
    <row r="49" spans="1:16" ht="29.45" customHeight="1" thickBot="1" x14ac:dyDescent="0.3">
      <c r="A49" s="34">
        <v>48</v>
      </c>
      <c r="B49" s="14" t="s">
        <v>38</v>
      </c>
      <c r="C49" s="60" t="s">
        <v>39</v>
      </c>
      <c r="D49" s="76" t="s">
        <v>162</v>
      </c>
      <c r="E49" s="76" t="s">
        <v>163</v>
      </c>
      <c r="F49" s="77" t="s">
        <v>164</v>
      </c>
      <c r="G49" s="77">
        <v>40</v>
      </c>
      <c r="H49" s="77" t="s">
        <v>48</v>
      </c>
      <c r="I49" s="38" t="s">
        <v>9</v>
      </c>
      <c r="J49" s="56">
        <v>8.2940000000000005</v>
      </c>
      <c r="K49" s="73" t="str">
        <f>IF(UPPER($I49)="FIX",ROUND('Ponuka dodávateľa'!$C$3,2),"")</f>
        <v/>
      </c>
      <c r="L49" s="73">
        <f>IF(UPPER($I49)="FIX/SPOT",ROUND('Ponuka dodávateľa'!$C$4,2),"")</f>
        <v>27.86</v>
      </c>
      <c r="M49" s="73" t="str">
        <f>IF(UPPER($I49)="REGULOVANÉ",ROUND('Ponuka dodávateľa'!$C$5,2),"")</f>
        <v/>
      </c>
      <c r="N49" s="74">
        <f>ROUND(IF(UPPER($I49)="FIX", $K49*$O49, IF(UPPER($I49)="SPOT",#REF!* $O49, IF(OR(UPPER($I49)="REGULOVANE",UPPER($I49)="REGULOVANÉ"), $M49*$O49, IF(UPPER($I49)="FIX/SPOT", $L49*$O49, "")))),2)</f>
        <v>231.07</v>
      </c>
      <c r="O49" s="75">
        <f>IF(AND(ISNUMBER(#REF!),ISNUMBER(J49)),AVERAGE(#REF!,J49),IF(ISNUMBER(#REF!),#REF!,IF(ISNUMBER(J49),J49,"")))</f>
        <v>8.2940000000000005</v>
      </c>
      <c r="P49" s="34" t="s">
        <v>44</v>
      </c>
    </row>
    <row r="50" spans="1:16" ht="29.45" customHeight="1" thickBot="1" x14ac:dyDescent="0.3">
      <c r="A50" s="34">
        <v>49</v>
      </c>
      <c r="B50" s="14" t="s">
        <v>38</v>
      </c>
      <c r="C50" s="60" t="s">
        <v>39</v>
      </c>
      <c r="D50" s="76" t="s">
        <v>162</v>
      </c>
      <c r="E50" s="76" t="s">
        <v>163</v>
      </c>
      <c r="F50" s="77" t="s">
        <v>165</v>
      </c>
      <c r="G50" s="77">
        <v>50</v>
      </c>
      <c r="H50" s="77" t="s">
        <v>48</v>
      </c>
      <c r="I50" s="38" t="s">
        <v>9</v>
      </c>
      <c r="J50" s="56">
        <v>3.0979999999999999</v>
      </c>
      <c r="K50" s="73" t="str">
        <f>IF(UPPER($I50)="FIX",ROUND('Ponuka dodávateľa'!$C$3,2),"")</f>
        <v/>
      </c>
      <c r="L50" s="73">
        <f>IF(UPPER($I50)="FIX/SPOT",ROUND('Ponuka dodávateľa'!$C$4,2),"")</f>
        <v>27.86</v>
      </c>
      <c r="M50" s="73" t="str">
        <f>IF(UPPER($I50)="REGULOVANÉ",ROUND('Ponuka dodávateľa'!$C$5,2),"")</f>
        <v/>
      </c>
      <c r="N50" s="74">
        <f>ROUND(IF(UPPER($I50)="FIX", $K50*$O50, IF(UPPER($I50)="SPOT",#REF!* $O50, IF(OR(UPPER($I50)="REGULOVANE",UPPER($I50)="REGULOVANÉ"), $M50*$O50, IF(UPPER($I50)="FIX/SPOT", $L50*$O50, "")))),2)</f>
        <v>86.31</v>
      </c>
      <c r="O50" s="75">
        <f>IF(AND(ISNUMBER(#REF!),ISNUMBER(J50)),AVERAGE(#REF!,J50),IF(ISNUMBER(#REF!),#REF!,IF(ISNUMBER(J50),J50,"")))</f>
        <v>3.0979999999999999</v>
      </c>
      <c r="P50" s="34" t="s">
        <v>44</v>
      </c>
    </row>
    <row r="51" spans="1:16" ht="29.45" customHeight="1" thickBot="1" x14ac:dyDescent="0.3">
      <c r="A51" s="34">
        <v>50</v>
      </c>
      <c r="B51" s="14" t="s">
        <v>38</v>
      </c>
      <c r="C51" s="60" t="s">
        <v>39</v>
      </c>
      <c r="D51" s="76" t="s">
        <v>166</v>
      </c>
      <c r="E51" s="76" t="s">
        <v>167</v>
      </c>
      <c r="F51" s="77" t="s">
        <v>168</v>
      </c>
      <c r="G51" s="77">
        <v>250</v>
      </c>
      <c r="H51" s="77" t="s">
        <v>48</v>
      </c>
      <c r="I51" s="38" t="s">
        <v>9</v>
      </c>
      <c r="J51" s="56">
        <v>15.321</v>
      </c>
      <c r="K51" s="73" t="str">
        <f>IF(UPPER($I51)="FIX",ROUND('Ponuka dodávateľa'!$C$3,2),"")</f>
        <v/>
      </c>
      <c r="L51" s="73">
        <f>IF(UPPER($I51)="FIX/SPOT",ROUND('Ponuka dodávateľa'!$C$4,2),"")</f>
        <v>27.86</v>
      </c>
      <c r="M51" s="73" t="str">
        <f>IF(UPPER($I51)="REGULOVANÉ",ROUND('Ponuka dodávateľa'!$C$5,2),"")</f>
        <v/>
      </c>
      <c r="N51" s="74">
        <f>ROUND(IF(UPPER($I51)="FIX", $K51*$O51, IF(UPPER($I51)="SPOT",#REF!* $O51, IF(OR(UPPER($I51)="REGULOVANE",UPPER($I51)="REGULOVANÉ"), $M51*$O51, IF(UPPER($I51)="FIX/SPOT", $L51*$O51, "")))),2)</f>
        <v>426.84</v>
      </c>
      <c r="O51" s="75">
        <f>IF(AND(ISNUMBER(#REF!),ISNUMBER(J51)),AVERAGE(#REF!,J51),IF(ISNUMBER(#REF!),#REF!,IF(ISNUMBER(J51),J51,"")))</f>
        <v>15.321</v>
      </c>
      <c r="P51" s="34" t="s">
        <v>44</v>
      </c>
    </row>
    <row r="52" spans="1:16" ht="29.45" customHeight="1" thickBot="1" x14ac:dyDescent="0.3">
      <c r="A52" s="34">
        <v>51</v>
      </c>
      <c r="B52" s="14" t="s">
        <v>38</v>
      </c>
      <c r="C52" s="60" t="s">
        <v>39</v>
      </c>
      <c r="D52" s="76" t="s">
        <v>169</v>
      </c>
      <c r="E52" s="76" t="s">
        <v>170</v>
      </c>
      <c r="F52" s="77" t="s">
        <v>171</v>
      </c>
      <c r="G52" s="77">
        <v>40</v>
      </c>
      <c r="H52" s="77" t="s">
        <v>53</v>
      </c>
      <c r="I52" s="38" t="s">
        <v>8</v>
      </c>
      <c r="J52" s="56">
        <v>4.1579990000000002</v>
      </c>
      <c r="K52" s="73">
        <f>IF(UPPER($I52)="FIX",ROUND('Ponuka dodávateľa'!$C$3,2),"")</f>
        <v>0</v>
      </c>
      <c r="L52" s="73" t="str">
        <f>IF(UPPER($I52)="FIX/SPOT",ROUND('Ponuka dodávateľa'!$C$4,2),"")</f>
        <v/>
      </c>
      <c r="M52" s="73" t="str">
        <f>IF(UPPER($I52)="REGULOVANÉ",ROUND('Ponuka dodávateľa'!$C$5,2),"")</f>
        <v/>
      </c>
      <c r="N52" s="74">
        <f>ROUND(IF(UPPER($I52)="FIX", $K52*$O52, IF(UPPER($I52)="SPOT",#REF!* $O52, IF(OR(UPPER($I52)="REGULOVANE",UPPER($I52)="REGULOVANÉ"), $M52*$O52, IF(UPPER($I52)="FIX/SPOT", $L52*$O52, "")))),2)</f>
        <v>0</v>
      </c>
      <c r="O52" s="75">
        <f>IF(AND(ISNUMBER(#REF!),ISNUMBER(J52)),AVERAGE(#REF!,J52),IF(ISNUMBER(#REF!),#REF!,IF(ISNUMBER(J52),J52,"")))</f>
        <v>4.1579990000000002</v>
      </c>
      <c r="P52" s="34" t="s">
        <v>44</v>
      </c>
    </row>
    <row r="53" spans="1:16" ht="29.45" customHeight="1" thickBot="1" x14ac:dyDescent="0.3">
      <c r="A53" s="34">
        <v>52</v>
      </c>
      <c r="B53" s="14" t="s">
        <v>38</v>
      </c>
      <c r="C53" s="60" t="s">
        <v>39</v>
      </c>
      <c r="D53" s="76" t="s">
        <v>172</v>
      </c>
      <c r="E53" s="76" t="s">
        <v>173</v>
      </c>
      <c r="F53" s="77" t="s">
        <v>174</v>
      </c>
      <c r="G53" s="77">
        <v>120</v>
      </c>
      <c r="H53" s="77" t="s">
        <v>48</v>
      </c>
      <c r="I53" s="38" t="s">
        <v>9</v>
      </c>
      <c r="J53" s="56">
        <v>12.667999999999999</v>
      </c>
      <c r="K53" s="73" t="str">
        <f>IF(UPPER($I53)="FIX",ROUND('Ponuka dodávateľa'!$C$3,2),"")</f>
        <v/>
      </c>
      <c r="L53" s="73">
        <f>IF(UPPER($I53)="FIX/SPOT",ROUND('Ponuka dodávateľa'!$C$4,2),"")</f>
        <v>27.86</v>
      </c>
      <c r="M53" s="73" t="str">
        <f>IF(UPPER($I53)="REGULOVANÉ",ROUND('Ponuka dodávateľa'!$C$5,2),"")</f>
        <v/>
      </c>
      <c r="N53" s="74">
        <f>ROUND(IF(UPPER($I53)="FIX", $K53*$O53, IF(UPPER($I53)="SPOT",#REF!* $O53, IF(OR(UPPER($I53)="REGULOVANE",UPPER($I53)="REGULOVANÉ"), $M53*$O53, IF(UPPER($I53)="FIX/SPOT", $L53*$O53, "")))),2)</f>
        <v>352.93</v>
      </c>
      <c r="O53" s="75">
        <f>IF(AND(ISNUMBER(#REF!),ISNUMBER(J53)),AVERAGE(#REF!,J53),IF(ISNUMBER(#REF!),#REF!,IF(ISNUMBER(J53),J53,"")))</f>
        <v>12.667999999999999</v>
      </c>
      <c r="P53" s="34" t="s">
        <v>44</v>
      </c>
    </row>
    <row r="54" spans="1:16" ht="29.45" customHeight="1" thickBot="1" x14ac:dyDescent="0.3">
      <c r="A54" s="34">
        <v>53</v>
      </c>
      <c r="B54" s="14" t="s">
        <v>38</v>
      </c>
      <c r="C54" s="60" t="s">
        <v>39</v>
      </c>
      <c r="D54" s="76" t="s">
        <v>175</v>
      </c>
      <c r="E54" s="76" t="s">
        <v>176</v>
      </c>
      <c r="F54" s="77" t="s">
        <v>177</v>
      </c>
      <c r="G54" s="77">
        <v>400</v>
      </c>
      <c r="H54" s="77" t="s">
        <v>48</v>
      </c>
      <c r="I54" s="38" t="s">
        <v>9</v>
      </c>
      <c r="J54" s="56">
        <v>14.436</v>
      </c>
      <c r="K54" s="73" t="str">
        <f>IF(UPPER($I54)="FIX",ROUND('Ponuka dodávateľa'!$C$3,2),"")</f>
        <v/>
      </c>
      <c r="L54" s="73">
        <f>IF(UPPER($I54)="FIX/SPOT",ROUND('Ponuka dodávateľa'!$C$4,2),"")</f>
        <v>27.86</v>
      </c>
      <c r="M54" s="73" t="str">
        <f>IF(UPPER($I54)="REGULOVANÉ",ROUND('Ponuka dodávateľa'!$C$5,2),"")</f>
        <v/>
      </c>
      <c r="N54" s="74">
        <f>ROUND(IF(UPPER($I54)="FIX", $K54*$O54, IF(UPPER($I54)="SPOT",#REF!* $O54, IF(OR(UPPER($I54)="REGULOVANE",UPPER($I54)="REGULOVANÉ"), $M54*$O54, IF(UPPER($I54)="FIX/SPOT", $L54*$O54, "")))),2)</f>
        <v>402.19</v>
      </c>
      <c r="O54" s="75">
        <f>IF(AND(ISNUMBER(#REF!),ISNUMBER(J54)),AVERAGE(#REF!,J54),IF(ISNUMBER(#REF!),#REF!,IF(ISNUMBER(J54),J54,"")))</f>
        <v>14.436</v>
      </c>
      <c r="P54" s="34" t="s">
        <v>44</v>
      </c>
    </row>
    <row r="55" spans="1:16" ht="43.9" customHeight="1" thickBot="1" x14ac:dyDescent="0.3">
      <c r="A55" s="34">
        <v>54</v>
      </c>
      <c r="B55" s="14" t="s">
        <v>38</v>
      </c>
      <c r="C55" s="60" t="s">
        <v>39</v>
      </c>
      <c r="D55" s="76" t="s">
        <v>178</v>
      </c>
      <c r="E55" s="76" t="s">
        <v>179</v>
      </c>
      <c r="F55" s="77" t="s">
        <v>180</v>
      </c>
      <c r="G55" s="77">
        <v>25</v>
      </c>
      <c r="H55" s="77" t="s">
        <v>48</v>
      </c>
      <c r="I55" s="38" t="s">
        <v>9</v>
      </c>
      <c r="J55" s="56">
        <v>4.202</v>
      </c>
      <c r="K55" s="73" t="str">
        <f>IF(UPPER($I55)="FIX",ROUND('Ponuka dodávateľa'!$C$3,2),"")</f>
        <v/>
      </c>
      <c r="L55" s="73">
        <f>IF(UPPER($I55)="FIX/SPOT",ROUND('Ponuka dodávateľa'!$C$4,2),"")</f>
        <v>27.86</v>
      </c>
      <c r="M55" s="73" t="str">
        <f>IF(UPPER($I55)="REGULOVANÉ",ROUND('Ponuka dodávateľa'!$C$5,2),"")</f>
        <v/>
      </c>
      <c r="N55" s="74">
        <f>ROUND(IF(UPPER($I55)="FIX", $K55*$O55, IF(UPPER($I55)="SPOT",#REF!* $O55, IF(OR(UPPER($I55)="REGULOVANE",UPPER($I55)="REGULOVANÉ"), $M55*$O55, IF(UPPER($I55)="FIX/SPOT", $L55*$O55, "")))),2)</f>
        <v>117.07</v>
      </c>
      <c r="O55" s="75">
        <f>IF(AND(ISNUMBER(#REF!),ISNUMBER(J55)),AVERAGE(#REF!,J55),IF(ISNUMBER(#REF!),#REF!,IF(ISNUMBER(J55),J55,"")))</f>
        <v>4.202</v>
      </c>
      <c r="P55" s="34" t="s">
        <v>44</v>
      </c>
    </row>
    <row r="56" spans="1:16" ht="29.45" customHeight="1" thickBot="1" x14ac:dyDescent="0.3">
      <c r="A56" s="34">
        <v>55</v>
      </c>
      <c r="B56" s="14" t="s">
        <v>38</v>
      </c>
      <c r="C56" s="60" t="s">
        <v>39</v>
      </c>
      <c r="D56" s="76" t="s">
        <v>178</v>
      </c>
      <c r="E56" s="76" t="s">
        <v>181</v>
      </c>
      <c r="F56" s="77" t="s">
        <v>182</v>
      </c>
      <c r="G56" s="77">
        <v>25</v>
      </c>
      <c r="H56" s="77" t="s">
        <v>48</v>
      </c>
      <c r="I56" s="38" t="s">
        <v>9</v>
      </c>
      <c r="J56" s="56">
        <v>5.9560000000000004</v>
      </c>
      <c r="K56" s="73" t="str">
        <f>IF(UPPER($I56)="FIX",ROUND('Ponuka dodávateľa'!$C$3,2),"")</f>
        <v/>
      </c>
      <c r="L56" s="73">
        <f>IF(UPPER($I56)="FIX/SPOT",ROUND('Ponuka dodávateľa'!$C$4,2),"")</f>
        <v>27.86</v>
      </c>
      <c r="M56" s="73" t="str">
        <f>IF(UPPER($I56)="REGULOVANÉ",ROUND('Ponuka dodávateľa'!$C$5,2),"")</f>
        <v/>
      </c>
      <c r="N56" s="74">
        <f>ROUND(IF(UPPER($I56)="FIX", $K56*$O56, IF(UPPER($I56)="SPOT",#REF!* $O56, IF(OR(UPPER($I56)="REGULOVANE",UPPER($I56)="REGULOVANÉ"), $M56*$O56, IF(UPPER($I56)="FIX/SPOT", $L56*$O56, "")))),2)</f>
        <v>165.93</v>
      </c>
      <c r="O56" s="75">
        <f>IF(AND(ISNUMBER(#REF!),ISNUMBER(J56)),AVERAGE(#REF!,J56),IF(ISNUMBER(#REF!),#REF!,IF(ISNUMBER(J56),J56,"")))</f>
        <v>5.9560000000000004</v>
      </c>
      <c r="P56" s="34" t="s">
        <v>44</v>
      </c>
    </row>
    <row r="57" spans="1:16" ht="29.45" customHeight="1" thickBot="1" x14ac:dyDescent="0.3">
      <c r="A57" s="34">
        <v>56</v>
      </c>
      <c r="B57" s="14" t="s">
        <v>38</v>
      </c>
      <c r="C57" s="60" t="s">
        <v>39</v>
      </c>
      <c r="D57" s="76" t="s">
        <v>178</v>
      </c>
      <c r="E57" s="76" t="s">
        <v>183</v>
      </c>
      <c r="F57" s="77" t="s">
        <v>184</v>
      </c>
      <c r="G57" s="77">
        <v>16</v>
      </c>
      <c r="H57" s="77" t="s">
        <v>53</v>
      </c>
      <c r="I57" s="38" t="s">
        <v>8</v>
      </c>
      <c r="J57" s="56">
        <v>0.496</v>
      </c>
      <c r="K57" s="73">
        <f>IF(UPPER($I57)="FIX",ROUND('Ponuka dodávateľa'!$C$3,2),"")</f>
        <v>0</v>
      </c>
      <c r="L57" s="73" t="str">
        <f>IF(UPPER($I57)="FIX/SPOT",ROUND('Ponuka dodávateľa'!$C$4,2),"")</f>
        <v/>
      </c>
      <c r="M57" s="73" t="str">
        <f>IF(UPPER($I57)="REGULOVANÉ",ROUND('Ponuka dodávateľa'!$C$5,2),"")</f>
        <v/>
      </c>
      <c r="N57" s="74">
        <f>ROUND(IF(UPPER($I57)="FIX", $K57*$O57, IF(UPPER($I57)="SPOT",#REF!* $O57, IF(OR(UPPER($I57)="REGULOVANE",UPPER($I57)="REGULOVANÉ"), $M57*$O57, IF(UPPER($I57)="FIX/SPOT", $L57*$O57, "")))),2)</f>
        <v>0</v>
      </c>
      <c r="O57" s="75">
        <f>IF(AND(ISNUMBER(#REF!),ISNUMBER(J57)),AVERAGE(#REF!,J57),IF(ISNUMBER(#REF!),#REF!,IF(ISNUMBER(J57),J57,"")))</f>
        <v>0.496</v>
      </c>
      <c r="P57" s="34" t="s">
        <v>44</v>
      </c>
    </row>
    <row r="58" spans="1:16" ht="29.45" customHeight="1" thickBot="1" x14ac:dyDescent="0.3">
      <c r="A58" s="34">
        <v>57</v>
      </c>
      <c r="B58" s="14" t="s">
        <v>38</v>
      </c>
      <c r="C58" s="60" t="s">
        <v>39</v>
      </c>
      <c r="D58" s="76" t="s">
        <v>178</v>
      </c>
      <c r="E58" s="76" t="s">
        <v>185</v>
      </c>
      <c r="F58" s="77" t="s">
        <v>186</v>
      </c>
      <c r="G58" s="77">
        <v>25</v>
      </c>
      <c r="H58" s="77" t="s">
        <v>53</v>
      </c>
      <c r="I58" s="38" t="s">
        <v>8</v>
      </c>
      <c r="J58" s="56">
        <v>23.432998999999999</v>
      </c>
      <c r="K58" s="73">
        <f>IF(UPPER($I58)="FIX",ROUND('Ponuka dodávateľa'!$C$3,2),"")</f>
        <v>0</v>
      </c>
      <c r="L58" s="73" t="str">
        <f>IF(UPPER($I58)="FIX/SPOT",ROUND('Ponuka dodávateľa'!$C$4,2),"")</f>
        <v/>
      </c>
      <c r="M58" s="73" t="str">
        <f>IF(UPPER($I58)="REGULOVANÉ",ROUND('Ponuka dodávateľa'!$C$5,2),"")</f>
        <v/>
      </c>
      <c r="N58" s="74">
        <f>ROUND(IF(UPPER($I58)="FIX", $K58*$O58, IF(UPPER($I58)="SPOT",#REF!* $O58, IF(OR(UPPER($I58)="REGULOVANE",UPPER($I58)="REGULOVANÉ"), $M58*$O58, IF(UPPER($I58)="FIX/SPOT", $L58*$O58, "")))),2)</f>
        <v>0</v>
      </c>
      <c r="O58" s="75">
        <f>IF(AND(ISNUMBER(#REF!),ISNUMBER(J58)),AVERAGE(#REF!,J58),IF(ISNUMBER(#REF!),#REF!,IF(ISNUMBER(J58),J58,"")))</f>
        <v>23.432998999999999</v>
      </c>
      <c r="P58" s="34" t="s">
        <v>44</v>
      </c>
    </row>
    <row r="59" spans="1:16" ht="29.45" customHeight="1" thickBot="1" x14ac:dyDescent="0.3">
      <c r="A59" s="34">
        <v>58</v>
      </c>
      <c r="B59" s="14" t="s">
        <v>38</v>
      </c>
      <c r="C59" s="60" t="s">
        <v>39</v>
      </c>
      <c r="D59" s="76" t="s">
        <v>178</v>
      </c>
      <c r="E59" s="76" t="s">
        <v>187</v>
      </c>
      <c r="F59" s="77" t="s">
        <v>188</v>
      </c>
      <c r="G59" s="77">
        <v>40</v>
      </c>
      <c r="H59" s="77" t="s">
        <v>53</v>
      </c>
      <c r="I59" s="38" t="s">
        <v>8</v>
      </c>
      <c r="J59" s="56">
        <v>11.364996</v>
      </c>
      <c r="K59" s="73">
        <f>IF(UPPER($I59)="FIX",ROUND('Ponuka dodávateľa'!$C$3,2),"")</f>
        <v>0</v>
      </c>
      <c r="L59" s="73" t="str">
        <f>IF(UPPER($I59)="FIX/SPOT",ROUND('Ponuka dodávateľa'!$C$4,2),"")</f>
        <v/>
      </c>
      <c r="M59" s="73" t="str">
        <f>IF(UPPER($I59)="REGULOVANÉ",ROUND('Ponuka dodávateľa'!$C$5,2),"")</f>
        <v/>
      </c>
      <c r="N59" s="74">
        <f>ROUND(IF(UPPER($I59)="FIX", $K59*$O59, IF(UPPER($I59)="SPOT",#REF!* $O59, IF(OR(UPPER($I59)="REGULOVANE",UPPER($I59)="REGULOVANÉ"), $M59*$O59, IF(UPPER($I59)="FIX/SPOT", $L59*$O59, "")))),2)</f>
        <v>0</v>
      </c>
      <c r="O59" s="75">
        <f>IF(AND(ISNUMBER(#REF!),ISNUMBER(J59)),AVERAGE(#REF!,J59),IF(ISNUMBER(#REF!),#REF!,IF(ISNUMBER(J59),J59,"")))</f>
        <v>11.364996</v>
      </c>
      <c r="P59" s="34" t="s">
        <v>44</v>
      </c>
    </row>
    <row r="60" spans="1:16" ht="29.45" customHeight="1" thickBot="1" x14ac:dyDescent="0.3">
      <c r="A60" s="34">
        <v>59</v>
      </c>
      <c r="B60" s="14" t="s">
        <v>38</v>
      </c>
      <c r="C60" s="60" t="s">
        <v>39</v>
      </c>
      <c r="D60" s="76" t="s">
        <v>178</v>
      </c>
      <c r="E60" s="76" t="s">
        <v>189</v>
      </c>
      <c r="F60" s="77" t="s">
        <v>190</v>
      </c>
      <c r="G60" s="77">
        <v>16</v>
      </c>
      <c r="H60" s="77" t="s">
        <v>53</v>
      </c>
      <c r="I60" s="38" t="s">
        <v>8</v>
      </c>
      <c r="J60" s="56">
        <v>0.37900099999999998</v>
      </c>
      <c r="K60" s="73">
        <f>IF(UPPER($I60)="FIX",ROUND('Ponuka dodávateľa'!$C$3,2),"")</f>
        <v>0</v>
      </c>
      <c r="L60" s="73" t="str">
        <f>IF(UPPER($I60)="FIX/SPOT",ROUND('Ponuka dodávateľa'!$C$4,2),"")</f>
        <v/>
      </c>
      <c r="M60" s="73" t="str">
        <f>IF(UPPER($I60)="REGULOVANÉ",ROUND('Ponuka dodávateľa'!$C$5,2),"")</f>
        <v/>
      </c>
      <c r="N60" s="74">
        <f>ROUND(IF(UPPER($I60)="FIX", $K60*$O60, IF(UPPER($I60)="SPOT",#REF!* $O60, IF(OR(UPPER($I60)="REGULOVANE",UPPER($I60)="REGULOVANÉ"), $M60*$O60, IF(UPPER($I60)="FIX/SPOT", $L60*$O60, "")))),2)</f>
        <v>0</v>
      </c>
      <c r="O60" s="75">
        <f>IF(AND(ISNUMBER(#REF!),ISNUMBER(J60)),AVERAGE(#REF!,J60),IF(ISNUMBER(#REF!),#REF!,IF(ISNUMBER(J60),J60,"")))</f>
        <v>0.37900099999999998</v>
      </c>
      <c r="P60" s="34" t="s">
        <v>44</v>
      </c>
    </row>
    <row r="61" spans="1:16" ht="29.45" customHeight="1" thickBot="1" x14ac:dyDescent="0.3">
      <c r="A61" s="34">
        <v>60</v>
      </c>
      <c r="B61" s="14" t="s">
        <v>38</v>
      </c>
      <c r="C61" s="60" t="s">
        <v>39</v>
      </c>
      <c r="D61" s="76" t="s">
        <v>191</v>
      </c>
      <c r="E61" s="76" t="s">
        <v>192</v>
      </c>
      <c r="F61" s="77" t="s">
        <v>193</v>
      </c>
      <c r="G61" s="77">
        <v>500</v>
      </c>
      <c r="H61" s="77" t="s">
        <v>48</v>
      </c>
      <c r="I61" s="38" t="s">
        <v>9</v>
      </c>
      <c r="J61" s="56">
        <v>5.2750000000000004</v>
      </c>
      <c r="K61" s="73" t="str">
        <f>IF(UPPER($I61)="FIX",ROUND('Ponuka dodávateľa'!$C$3,2),"")</f>
        <v/>
      </c>
      <c r="L61" s="73">
        <f>IF(UPPER($I61)="FIX/SPOT",ROUND('Ponuka dodávateľa'!$C$4,2),"")</f>
        <v>27.86</v>
      </c>
      <c r="M61" s="73" t="str">
        <f>IF(UPPER($I61)="REGULOVANÉ",ROUND('Ponuka dodávateľa'!$C$5,2),"")</f>
        <v/>
      </c>
      <c r="N61" s="74">
        <f>ROUND(IF(UPPER($I61)="FIX", $K61*$O61, IF(UPPER($I61)="SPOT",#REF!* $O61, IF(OR(UPPER($I61)="REGULOVANE",UPPER($I61)="REGULOVANÉ"), $M61*$O61, IF(UPPER($I61)="FIX/SPOT", $L61*$O61, "")))),2)</f>
        <v>146.96</v>
      </c>
      <c r="O61" s="75">
        <f>IF(AND(ISNUMBER(#REF!),ISNUMBER(J61)),AVERAGE(#REF!,J61),IF(ISNUMBER(#REF!),#REF!,IF(ISNUMBER(J61),J61,"")))</f>
        <v>5.2750000000000004</v>
      </c>
      <c r="P61" s="34" t="s">
        <v>44</v>
      </c>
    </row>
    <row r="62" spans="1:16" ht="29.45" customHeight="1" thickBot="1" x14ac:dyDescent="0.3">
      <c r="A62" s="34">
        <v>61</v>
      </c>
      <c r="B62" s="14" t="s">
        <v>38</v>
      </c>
      <c r="C62" s="60" t="s">
        <v>39</v>
      </c>
      <c r="D62" s="76" t="s">
        <v>191</v>
      </c>
      <c r="E62" s="76" t="s">
        <v>194</v>
      </c>
      <c r="F62" s="77" t="s">
        <v>195</v>
      </c>
      <c r="G62" s="77">
        <v>500</v>
      </c>
      <c r="H62" s="77" t="s">
        <v>48</v>
      </c>
      <c r="I62" s="38" t="s">
        <v>9</v>
      </c>
      <c r="J62" s="56">
        <v>36.185000000000002</v>
      </c>
      <c r="K62" s="73" t="str">
        <f>IF(UPPER($I62)="FIX",ROUND('Ponuka dodávateľa'!$C$3,2),"")</f>
        <v/>
      </c>
      <c r="L62" s="73">
        <f>IF(UPPER($I62)="FIX/SPOT",ROUND('Ponuka dodávateľa'!$C$4,2),"")</f>
        <v>27.86</v>
      </c>
      <c r="M62" s="73" t="str">
        <f>IF(UPPER($I62)="REGULOVANÉ",ROUND('Ponuka dodávateľa'!$C$5,2),"")</f>
        <v/>
      </c>
      <c r="N62" s="74">
        <f>ROUND(IF(UPPER($I62)="FIX", $K62*$O62, IF(UPPER($I62)="SPOT",#REF!* $O62, IF(OR(UPPER($I62)="REGULOVANE",UPPER($I62)="REGULOVANÉ"), $M62*$O62, IF(UPPER($I62)="FIX/SPOT", $L62*$O62, "")))),2)</f>
        <v>1008.11</v>
      </c>
      <c r="O62" s="75">
        <f>IF(AND(ISNUMBER(#REF!),ISNUMBER(J62)),AVERAGE(#REF!,J62),IF(ISNUMBER(#REF!),#REF!,IF(ISNUMBER(J62),J62,"")))</f>
        <v>36.185000000000002</v>
      </c>
      <c r="P62" s="34" t="s">
        <v>44</v>
      </c>
    </row>
    <row r="63" spans="1:16" ht="29.45" customHeight="1" thickBot="1" x14ac:dyDescent="0.3">
      <c r="A63" s="34">
        <v>62</v>
      </c>
      <c r="B63" s="14" t="s">
        <v>38</v>
      </c>
      <c r="C63" s="60" t="s">
        <v>39</v>
      </c>
      <c r="D63" s="76" t="s">
        <v>196</v>
      </c>
      <c r="E63" s="76" t="s">
        <v>197</v>
      </c>
      <c r="F63" s="77" t="s">
        <v>198</v>
      </c>
      <c r="G63" s="77">
        <v>40</v>
      </c>
      <c r="H63" s="77" t="s">
        <v>48</v>
      </c>
      <c r="I63" s="38" t="s">
        <v>9</v>
      </c>
      <c r="J63" s="56">
        <v>2.7530000000000001</v>
      </c>
      <c r="K63" s="73" t="str">
        <f>IF(UPPER($I63)="FIX",ROUND('Ponuka dodávateľa'!$C$3,2),"")</f>
        <v/>
      </c>
      <c r="L63" s="73">
        <f>IF(UPPER($I63)="FIX/SPOT",ROUND('Ponuka dodávateľa'!$C$4,2),"")</f>
        <v>27.86</v>
      </c>
      <c r="M63" s="73" t="str">
        <f>IF(UPPER($I63)="REGULOVANÉ",ROUND('Ponuka dodávateľa'!$C$5,2),"")</f>
        <v/>
      </c>
      <c r="N63" s="74">
        <f>ROUND(IF(UPPER($I63)="FIX", $K63*$O63, IF(UPPER($I63)="SPOT",#REF!* $O63, IF(OR(UPPER($I63)="REGULOVANE",UPPER($I63)="REGULOVANÉ"), $M63*$O63, IF(UPPER($I63)="FIX/SPOT", $L63*$O63, "")))),2)</f>
        <v>76.7</v>
      </c>
      <c r="O63" s="75">
        <f>IF(AND(ISNUMBER(#REF!),ISNUMBER(J63)),AVERAGE(#REF!,J63),IF(ISNUMBER(#REF!),#REF!,IF(ISNUMBER(J63),J63,"")))</f>
        <v>2.7530000000000001</v>
      </c>
      <c r="P63" s="34" t="s">
        <v>44</v>
      </c>
    </row>
    <row r="64" spans="1:16" ht="29.45" customHeight="1" thickBot="1" x14ac:dyDescent="0.3">
      <c r="A64" s="34">
        <v>63</v>
      </c>
      <c r="B64" s="14" t="s">
        <v>38</v>
      </c>
      <c r="C64" s="60" t="s">
        <v>39</v>
      </c>
      <c r="D64" s="76" t="s">
        <v>199</v>
      </c>
      <c r="E64" s="76" t="s">
        <v>200</v>
      </c>
      <c r="F64" s="77" t="s">
        <v>201</v>
      </c>
      <c r="G64" s="77">
        <v>25</v>
      </c>
      <c r="H64" s="77" t="s">
        <v>48</v>
      </c>
      <c r="I64" s="38" t="s">
        <v>9</v>
      </c>
      <c r="J64" s="56">
        <v>5.6070000000000002</v>
      </c>
      <c r="K64" s="73" t="str">
        <f>IF(UPPER($I64)="FIX",ROUND('Ponuka dodávateľa'!$C$3,2),"")</f>
        <v/>
      </c>
      <c r="L64" s="73">
        <f>IF(UPPER($I64)="FIX/SPOT",ROUND('Ponuka dodávateľa'!$C$4,2),"")</f>
        <v>27.86</v>
      </c>
      <c r="M64" s="73" t="str">
        <f>IF(UPPER($I64)="REGULOVANÉ",ROUND('Ponuka dodávateľa'!$C$5,2),"")</f>
        <v/>
      </c>
      <c r="N64" s="74">
        <f>ROUND(IF(UPPER($I64)="FIX", $K64*$O64, IF(UPPER($I64)="SPOT",#REF!* $O64, IF(OR(UPPER($I64)="REGULOVANE",UPPER($I64)="REGULOVANÉ"), $M64*$O64, IF(UPPER($I64)="FIX/SPOT", $L64*$O64, "")))),2)</f>
        <v>156.21</v>
      </c>
      <c r="O64" s="75">
        <f>IF(AND(ISNUMBER(#REF!),ISNUMBER(J64)),AVERAGE(#REF!,J64),IF(ISNUMBER(#REF!),#REF!,IF(ISNUMBER(J64),J64,"")))</f>
        <v>5.6070000000000002</v>
      </c>
      <c r="P64" s="34" t="s">
        <v>44</v>
      </c>
    </row>
    <row r="65" spans="1:16" ht="29.45" customHeight="1" thickBot="1" x14ac:dyDescent="0.3">
      <c r="A65" s="34">
        <v>64</v>
      </c>
      <c r="B65" s="14" t="s">
        <v>38</v>
      </c>
      <c r="C65" s="60" t="s">
        <v>39</v>
      </c>
      <c r="D65" s="76" t="s">
        <v>199</v>
      </c>
      <c r="E65" s="76" t="s">
        <v>202</v>
      </c>
      <c r="F65" s="77" t="s">
        <v>203</v>
      </c>
      <c r="G65" s="77">
        <v>25</v>
      </c>
      <c r="H65" s="77" t="s">
        <v>48</v>
      </c>
      <c r="I65" s="38" t="s">
        <v>9</v>
      </c>
      <c r="J65" s="56">
        <v>5.3529999999999998</v>
      </c>
      <c r="K65" s="73" t="str">
        <f>IF(UPPER($I65)="FIX",ROUND('Ponuka dodávateľa'!$C$3,2),"")</f>
        <v/>
      </c>
      <c r="L65" s="73">
        <f>IF(UPPER($I65)="FIX/SPOT",ROUND('Ponuka dodávateľa'!$C$4,2),"")</f>
        <v>27.86</v>
      </c>
      <c r="M65" s="73" t="str">
        <f>IF(UPPER($I65)="REGULOVANÉ",ROUND('Ponuka dodávateľa'!$C$5,2),"")</f>
        <v/>
      </c>
      <c r="N65" s="74">
        <f>ROUND(IF(UPPER($I65)="FIX", $K65*$O65, IF(UPPER($I65)="SPOT",#REF!* $O65, IF(OR(UPPER($I65)="REGULOVANE",UPPER($I65)="REGULOVANÉ"), $M65*$O65, IF(UPPER($I65)="FIX/SPOT", $L65*$O65, "")))),2)</f>
        <v>149.13</v>
      </c>
      <c r="O65" s="75">
        <f>IF(AND(ISNUMBER(#REF!),ISNUMBER(J65)),AVERAGE(#REF!,J65),IF(ISNUMBER(#REF!),#REF!,IF(ISNUMBER(J65),J65,"")))</f>
        <v>5.3529999999999998</v>
      </c>
      <c r="P65" s="34" t="s">
        <v>44</v>
      </c>
    </row>
    <row r="66" spans="1:16" ht="29.45" customHeight="1" thickBot="1" x14ac:dyDescent="0.3">
      <c r="A66" s="34">
        <v>65</v>
      </c>
      <c r="B66" s="14" t="s">
        <v>38</v>
      </c>
      <c r="C66" s="60" t="s">
        <v>39</v>
      </c>
      <c r="D66" s="76" t="s">
        <v>199</v>
      </c>
      <c r="E66" s="76" t="s">
        <v>204</v>
      </c>
      <c r="F66" s="77" t="s">
        <v>205</v>
      </c>
      <c r="G66" s="77">
        <v>20</v>
      </c>
      <c r="H66" s="77" t="s">
        <v>48</v>
      </c>
      <c r="I66" s="38" t="s">
        <v>9</v>
      </c>
      <c r="J66" s="56">
        <v>10.210000000000001</v>
      </c>
      <c r="K66" s="73" t="str">
        <f>IF(UPPER($I66)="FIX",ROUND('Ponuka dodávateľa'!$C$3,2),"")</f>
        <v/>
      </c>
      <c r="L66" s="73">
        <f>IF(UPPER($I66)="FIX/SPOT",ROUND('Ponuka dodávateľa'!$C$4,2),"")</f>
        <v>27.86</v>
      </c>
      <c r="M66" s="73" t="str">
        <f>IF(UPPER($I66)="REGULOVANÉ",ROUND('Ponuka dodávateľa'!$C$5,2),"")</f>
        <v/>
      </c>
      <c r="N66" s="74">
        <f>ROUND(IF(UPPER($I66)="FIX", $K66*$O66, IF(UPPER($I66)="SPOT",#REF!* $O66, IF(OR(UPPER($I66)="REGULOVANE",UPPER($I66)="REGULOVANÉ"), $M66*$O66, IF(UPPER($I66)="FIX/SPOT", $L66*$O66, "")))),2)</f>
        <v>284.45</v>
      </c>
      <c r="O66" s="75">
        <f>IF(AND(ISNUMBER(#REF!),ISNUMBER(J66)),AVERAGE(#REF!,J66),IF(ISNUMBER(#REF!),#REF!,IF(ISNUMBER(J66),J66,"")))</f>
        <v>10.210000000000001</v>
      </c>
      <c r="P66" s="34" t="s">
        <v>44</v>
      </c>
    </row>
    <row r="67" spans="1:16" ht="29.45" customHeight="1" thickBot="1" x14ac:dyDescent="0.3">
      <c r="A67" s="34">
        <v>66</v>
      </c>
      <c r="B67" s="14" t="s">
        <v>38</v>
      </c>
      <c r="C67" s="60" t="s">
        <v>39</v>
      </c>
      <c r="D67" s="76" t="s">
        <v>199</v>
      </c>
      <c r="E67" s="76" t="s">
        <v>206</v>
      </c>
      <c r="F67" s="77" t="s">
        <v>207</v>
      </c>
      <c r="G67" s="77">
        <v>20</v>
      </c>
      <c r="H67" s="77" t="s">
        <v>48</v>
      </c>
      <c r="I67" s="38" t="s">
        <v>9</v>
      </c>
      <c r="J67" s="56">
        <v>4.9329999999999998</v>
      </c>
      <c r="K67" s="73" t="str">
        <f>IF(UPPER($I67)="FIX",ROUND('Ponuka dodávateľa'!$C$3,2),"")</f>
        <v/>
      </c>
      <c r="L67" s="73">
        <f>IF(UPPER($I67)="FIX/SPOT",ROUND('Ponuka dodávateľa'!$C$4,2),"")</f>
        <v>27.86</v>
      </c>
      <c r="M67" s="73" t="str">
        <f>IF(UPPER($I67)="REGULOVANÉ",ROUND('Ponuka dodávateľa'!$C$5,2),"")</f>
        <v/>
      </c>
      <c r="N67" s="74">
        <f>ROUND(IF(UPPER($I67)="FIX", $K67*$O67, IF(UPPER($I67)="SPOT",#REF!* $O67, IF(OR(UPPER($I67)="REGULOVANE",UPPER($I67)="REGULOVANÉ"), $M67*$O67, IF(UPPER($I67)="FIX/SPOT", $L67*$O67, "")))),2)</f>
        <v>137.43</v>
      </c>
      <c r="O67" s="75">
        <f>IF(AND(ISNUMBER(#REF!),ISNUMBER(J67)),AVERAGE(#REF!,J67),IF(ISNUMBER(#REF!),#REF!,IF(ISNUMBER(J67),J67,"")))</f>
        <v>4.9329999999999998</v>
      </c>
      <c r="P67" s="34" t="s">
        <v>44</v>
      </c>
    </row>
    <row r="68" spans="1:16" ht="43.9" customHeight="1" thickBot="1" x14ac:dyDescent="0.3">
      <c r="A68" s="34">
        <v>67</v>
      </c>
      <c r="B68" s="14" t="s">
        <v>38</v>
      </c>
      <c r="C68" s="60" t="s">
        <v>39</v>
      </c>
      <c r="D68" s="76" t="s">
        <v>199</v>
      </c>
      <c r="E68" s="76" t="s">
        <v>208</v>
      </c>
      <c r="F68" s="77" t="s">
        <v>209</v>
      </c>
      <c r="G68" s="77">
        <v>6</v>
      </c>
      <c r="H68" s="77" t="s">
        <v>48</v>
      </c>
      <c r="I68" s="38" t="s">
        <v>9</v>
      </c>
      <c r="J68" s="56">
        <v>5.665</v>
      </c>
      <c r="K68" s="73" t="str">
        <f>IF(UPPER($I68)="FIX",ROUND('Ponuka dodávateľa'!$C$3,2),"")</f>
        <v/>
      </c>
      <c r="L68" s="73">
        <f>IF(UPPER($I68)="FIX/SPOT",ROUND('Ponuka dodávateľa'!$C$4,2),"")</f>
        <v>27.86</v>
      </c>
      <c r="M68" s="73" t="str">
        <f>IF(UPPER($I68)="REGULOVANÉ",ROUND('Ponuka dodávateľa'!$C$5,2),"")</f>
        <v/>
      </c>
      <c r="N68" s="74">
        <f>ROUND(IF(UPPER($I68)="FIX", $K68*$O68, IF(UPPER($I68)="SPOT",#REF!* $O68, IF(OR(UPPER($I68)="REGULOVANE",UPPER($I68)="REGULOVANÉ"), $M68*$O68, IF(UPPER($I68)="FIX/SPOT", $L68*$O68, "")))),2)</f>
        <v>157.83000000000001</v>
      </c>
      <c r="O68" s="75">
        <f>IF(AND(ISNUMBER(#REF!),ISNUMBER(J68)),AVERAGE(#REF!,J68),IF(ISNUMBER(#REF!),#REF!,IF(ISNUMBER(J68),J68,"")))</f>
        <v>5.665</v>
      </c>
      <c r="P68" s="34" t="s">
        <v>44</v>
      </c>
    </row>
    <row r="69" spans="1:16" ht="43.9" customHeight="1" thickBot="1" x14ac:dyDescent="0.3">
      <c r="A69" s="34">
        <v>68</v>
      </c>
      <c r="B69" s="14" t="s">
        <v>38</v>
      </c>
      <c r="C69" s="60" t="s">
        <v>39</v>
      </c>
      <c r="D69" s="76" t="s">
        <v>199</v>
      </c>
      <c r="E69" s="76" t="s">
        <v>210</v>
      </c>
      <c r="F69" s="78" t="s">
        <v>211</v>
      </c>
      <c r="G69" s="77">
        <v>25</v>
      </c>
      <c r="H69" s="78" t="s">
        <v>48</v>
      </c>
      <c r="I69" s="38" t="s">
        <v>9</v>
      </c>
      <c r="J69" s="56">
        <v>9</v>
      </c>
      <c r="K69" s="73" t="str">
        <f>IF(UPPER($I69)="FIX",ROUND('Ponuka dodávateľa'!$C$3,2),"")</f>
        <v/>
      </c>
      <c r="L69" s="73">
        <f>IF(UPPER($I69)="FIX/SPOT",ROUND('Ponuka dodávateľa'!$C$4,2),"")</f>
        <v>27.86</v>
      </c>
      <c r="M69" s="73" t="str">
        <f>IF(UPPER($I69)="REGULOVANÉ",ROUND('Ponuka dodávateľa'!$C$5,2),"")</f>
        <v/>
      </c>
      <c r="N69" s="74">
        <f>ROUND(IF(UPPER($I69)="FIX", $K69*$O69, IF(UPPER($I69)="SPOT",#REF!* $O69, IF(OR(UPPER($I69)="REGULOVANE",UPPER($I69)="REGULOVANÉ"), $M69*$O69, IF(UPPER($I69)="FIX/SPOT", $L69*$O69, "")))),2)</f>
        <v>250.74</v>
      </c>
      <c r="O69" s="75">
        <f>IF(AND(ISNUMBER(#REF!),ISNUMBER(J69)),AVERAGE(#REF!,J69),IF(ISNUMBER(#REF!),#REF!,IF(ISNUMBER(J69),J69,"")))</f>
        <v>9</v>
      </c>
      <c r="P69" s="34" t="s">
        <v>44</v>
      </c>
    </row>
    <row r="70" spans="1:16" ht="29.45" customHeight="1" thickBot="1" x14ac:dyDescent="0.3">
      <c r="A70" s="34">
        <v>69</v>
      </c>
      <c r="B70" s="14" t="s">
        <v>38</v>
      </c>
      <c r="C70" s="60" t="s">
        <v>39</v>
      </c>
      <c r="D70" s="76" t="s">
        <v>199</v>
      </c>
      <c r="E70" s="76" t="s">
        <v>212</v>
      </c>
      <c r="F70" s="77" t="s">
        <v>213</v>
      </c>
      <c r="G70" s="77">
        <v>25</v>
      </c>
      <c r="H70" s="77" t="s">
        <v>48</v>
      </c>
      <c r="I70" s="38" t="s">
        <v>9</v>
      </c>
      <c r="J70" s="56">
        <v>6.5090000000000003</v>
      </c>
      <c r="K70" s="73" t="str">
        <f>IF(UPPER($I70)="FIX",ROUND('Ponuka dodávateľa'!$C$3,2),"")</f>
        <v/>
      </c>
      <c r="L70" s="73">
        <f>IF(UPPER($I70)="FIX/SPOT",ROUND('Ponuka dodávateľa'!$C$4,2),"")</f>
        <v>27.86</v>
      </c>
      <c r="M70" s="73" t="str">
        <f>IF(UPPER($I70)="REGULOVANÉ",ROUND('Ponuka dodávateľa'!$C$5,2),"")</f>
        <v/>
      </c>
      <c r="N70" s="74">
        <f>ROUND(IF(UPPER($I70)="FIX", $K70*$O70, IF(UPPER($I70)="SPOT",#REF!* $O70, IF(OR(UPPER($I70)="REGULOVANE",UPPER($I70)="REGULOVANÉ"), $M70*$O70, IF(UPPER($I70)="FIX/SPOT", $L70*$O70, "")))),2)</f>
        <v>181.34</v>
      </c>
      <c r="O70" s="75">
        <f>IF(AND(ISNUMBER(#REF!),ISNUMBER(J70)),AVERAGE(#REF!,J70),IF(ISNUMBER(#REF!),#REF!,IF(ISNUMBER(J70),J70,"")))</f>
        <v>6.5090000000000003</v>
      </c>
      <c r="P70" s="34" t="s">
        <v>44</v>
      </c>
    </row>
    <row r="71" spans="1:16" ht="29.45" customHeight="1" thickBot="1" x14ac:dyDescent="0.3">
      <c r="A71" s="34">
        <v>70</v>
      </c>
      <c r="B71" s="14" t="s">
        <v>38</v>
      </c>
      <c r="C71" s="60" t="s">
        <v>39</v>
      </c>
      <c r="D71" s="76" t="s">
        <v>199</v>
      </c>
      <c r="E71" s="76" t="s">
        <v>214</v>
      </c>
      <c r="F71" s="77" t="s">
        <v>215</v>
      </c>
      <c r="G71" s="77">
        <v>25</v>
      </c>
      <c r="H71" s="77" t="s">
        <v>48</v>
      </c>
      <c r="I71" s="38" t="s">
        <v>9</v>
      </c>
      <c r="J71" s="56">
        <v>7.8390000000000004</v>
      </c>
      <c r="K71" s="73" t="str">
        <f>IF(UPPER($I71)="FIX",ROUND('Ponuka dodávateľa'!$C$3,2),"")</f>
        <v/>
      </c>
      <c r="L71" s="73">
        <f>IF(UPPER($I71)="FIX/SPOT",ROUND('Ponuka dodávateľa'!$C$4,2),"")</f>
        <v>27.86</v>
      </c>
      <c r="M71" s="73" t="str">
        <f>IF(UPPER($I71)="REGULOVANÉ",ROUND('Ponuka dodávateľa'!$C$5,2),"")</f>
        <v/>
      </c>
      <c r="N71" s="74">
        <f>ROUND(IF(UPPER($I71)="FIX", $K71*$O71, IF(UPPER($I71)="SPOT",#REF!* $O71, IF(OR(UPPER($I71)="REGULOVANE",UPPER($I71)="REGULOVANÉ"), $M71*$O71, IF(UPPER($I71)="FIX/SPOT", $L71*$O71, "")))),2)</f>
        <v>218.39</v>
      </c>
      <c r="O71" s="75">
        <f>IF(AND(ISNUMBER(#REF!),ISNUMBER(J71)),AVERAGE(#REF!,J71),IF(ISNUMBER(#REF!),#REF!,IF(ISNUMBER(J71),J71,"")))</f>
        <v>7.8390000000000004</v>
      </c>
      <c r="P71" s="34" t="s">
        <v>44</v>
      </c>
    </row>
    <row r="72" spans="1:16" ht="29.45" customHeight="1" thickBot="1" x14ac:dyDescent="0.3">
      <c r="A72" s="34">
        <v>71</v>
      </c>
      <c r="B72" s="14" t="s">
        <v>38</v>
      </c>
      <c r="C72" s="60" t="s">
        <v>39</v>
      </c>
      <c r="D72" s="76" t="s">
        <v>199</v>
      </c>
      <c r="E72" s="76" t="s">
        <v>216</v>
      </c>
      <c r="F72" s="77" t="s">
        <v>217</v>
      </c>
      <c r="G72" s="77">
        <v>20</v>
      </c>
      <c r="H72" s="77" t="s">
        <v>48</v>
      </c>
      <c r="I72" s="38" t="s">
        <v>9</v>
      </c>
      <c r="J72" s="56">
        <v>10.234999999999999</v>
      </c>
      <c r="K72" s="73" t="str">
        <f>IF(UPPER($I72)="FIX",ROUND('Ponuka dodávateľa'!$C$3,2),"")</f>
        <v/>
      </c>
      <c r="L72" s="73">
        <f>IF(UPPER($I72)="FIX/SPOT",ROUND('Ponuka dodávateľa'!$C$4,2),"")</f>
        <v>27.86</v>
      </c>
      <c r="M72" s="73" t="str">
        <f>IF(UPPER($I72)="REGULOVANÉ",ROUND('Ponuka dodávateľa'!$C$5,2),"")</f>
        <v/>
      </c>
      <c r="N72" s="74">
        <f>ROUND(IF(UPPER($I72)="FIX", $K72*$O72, IF(UPPER($I72)="SPOT",#REF!* $O72, IF(OR(UPPER($I72)="REGULOVANE",UPPER($I72)="REGULOVANÉ"), $M72*$O72, IF(UPPER($I72)="FIX/SPOT", $L72*$O72, "")))),2)</f>
        <v>285.14999999999998</v>
      </c>
      <c r="O72" s="75">
        <f>IF(AND(ISNUMBER(#REF!),ISNUMBER(J72)),AVERAGE(#REF!,J72),IF(ISNUMBER(#REF!),#REF!,IF(ISNUMBER(J72),J72,"")))</f>
        <v>10.234999999999999</v>
      </c>
      <c r="P72" s="34" t="s">
        <v>44</v>
      </c>
    </row>
    <row r="73" spans="1:16" ht="29.45" customHeight="1" thickBot="1" x14ac:dyDescent="0.3">
      <c r="A73" s="34">
        <v>72</v>
      </c>
      <c r="B73" s="14" t="s">
        <v>38</v>
      </c>
      <c r="C73" s="60" t="s">
        <v>39</v>
      </c>
      <c r="D73" s="76" t="s">
        <v>199</v>
      </c>
      <c r="E73" s="76" t="s">
        <v>218</v>
      </c>
      <c r="F73" s="77" t="s">
        <v>219</v>
      </c>
      <c r="G73" s="77">
        <v>25</v>
      </c>
      <c r="H73" s="77" t="s">
        <v>48</v>
      </c>
      <c r="I73" s="38" t="s">
        <v>9</v>
      </c>
      <c r="J73" s="56">
        <v>7.9219999999999997</v>
      </c>
      <c r="K73" s="73" t="str">
        <f>IF(UPPER($I73)="FIX",ROUND('Ponuka dodávateľa'!$C$3,2),"")</f>
        <v/>
      </c>
      <c r="L73" s="73">
        <f>IF(UPPER($I73)="FIX/SPOT",ROUND('Ponuka dodávateľa'!$C$4,2),"")</f>
        <v>27.86</v>
      </c>
      <c r="M73" s="73" t="str">
        <f>IF(UPPER($I73)="REGULOVANÉ",ROUND('Ponuka dodávateľa'!$C$5,2),"")</f>
        <v/>
      </c>
      <c r="N73" s="74">
        <f>ROUND(IF(UPPER($I73)="FIX", $K73*$O73, IF(UPPER($I73)="SPOT",#REF!* $O73, IF(OR(UPPER($I73)="REGULOVANE",UPPER($I73)="REGULOVANÉ"), $M73*$O73, IF(UPPER($I73)="FIX/SPOT", $L73*$O73, "")))),2)</f>
        <v>220.71</v>
      </c>
      <c r="O73" s="75">
        <f>IF(AND(ISNUMBER(#REF!),ISNUMBER(J73)),AVERAGE(#REF!,J73),IF(ISNUMBER(#REF!),#REF!,IF(ISNUMBER(J73),J73,"")))</f>
        <v>7.9219999999999997</v>
      </c>
      <c r="P73" s="34" t="s">
        <v>44</v>
      </c>
    </row>
    <row r="74" spans="1:16" ht="29.45" customHeight="1" thickBot="1" x14ac:dyDescent="0.3">
      <c r="A74" s="34">
        <v>73</v>
      </c>
      <c r="B74" s="14" t="s">
        <v>38</v>
      </c>
      <c r="C74" s="60" t="s">
        <v>39</v>
      </c>
      <c r="D74" s="76" t="s">
        <v>199</v>
      </c>
      <c r="E74" s="76" t="s">
        <v>220</v>
      </c>
      <c r="F74" s="77" t="s">
        <v>221</v>
      </c>
      <c r="G74" s="77">
        <v>25</v>
      </c>
      <c r="H74" s="77" t="s">
        <v>48</v>
      </c>
      <c r="I74" s="38" t="s">
        <v>9</v>
      </c>
      <c r="J74" s="56">
        <v>4.4509999999999996</v>
      </c>
      <c r="K74" s="73" t="str">
        <f>IF(UPPER($I74)="FIX",ROUND('Ponuka dodávateľa'!$C$3,2),"")</f>
        <v/>
      </c>
      <c r="L74" s="73">
        <f>IF(UPPER($I74)="FIX/SPOT",ROUND('Ponuka dodávateľa'!$C$4,2),"")</f>
        <v>27.86</v>
      </c>
      <c r="M74" s="73" t="str">
        <f>IF(UPPER($I74)="REGULOVANÉ",ROUND('Ponuka dodávateľa'!$C$5,2),"")</f>
        <v/>
      </c>
      <c r="N74" s="74">
        <f>ROUND(IF(UPPER($I74)="FIX", $K74*$O74, IF(UPPER($I74)="SPOT",#REF!* $O74, IF(OR(UPPER($I74)="REGULOVANE",UPPER($I74)="REGULOVANÉ"), $M74*$O74, IF(UPPER($I74)="FIX/SPOT", $L74*$O74, "")))),2)</f>
        <v>124</v>
      </c>
      <c r="O74" s="75">
        <f>IF(AND(ISNUMBER(#REF!),ISNUMBER(J74)),AVERAGE(#REF!,J74),IF(ISNUMBER(#REF!),#REF!,IF(ISNUMBER(J74),J74,"")))</f>
        <v>4.4509999999999996</v>
      </c>
      <c r="P74" s="34" t="s">
        <v>44</v>
      </c>
    </row>
    <row r="75" spans="1:16" ht="29.45" customHeight="1" thickBot="1" x14ac:dyDescent="0.3">
      <c r="A75" s="34">
        <v>74</v>
      </c>
      <c r="B75" s="14" t="s">
        <v>38</v>
      </c>
      <c r="C75" s="60" t="s">
        <v>39</v>
      </c>
      <c r="D75" s="76" t="s">
        <v>199</v>
      </c>
      <c r="E75" s="76" t="s">
        <v>222</v>
      </c>
      <c r="F75" s="77" t="s">
        <v>223</v>
      </c>
      <c r="G75" s="77">
        <v>25</v>
      </c>
      <c r="H75" s="77" t="s">
        <v>48</v>
      </c>
      <c r="I75" s="38" t="s">
        <v>9</v>
      </c>
      <c r="J75" s="56">
        <v>12.895</v>
      </c>
      <c r="K75" s="73" t="str">
        <f>IF(UPPER($I75)="FIX",ROUND('Ponuka dodávateľa'!$C$3,2),"")</f>
        <v/>
      </c>
      <c r="L75" s="73">
        <f>IF(UPPER($I75)="FIX/SPOT",ROUND('Ponuka dodávateľa'!$C$4,2),"")</f>
        <v>27.86</v>
      </c>
      <c r="M75" s="73" t="str">
        <f>IF(UPPER($I75)="REGULOVANÉ",ROUND('Ponuka dodávateľa'!$C$5,2),"")</f>
        <v/>
      </c>
      <c r="N75" s="74">
        <f>ROUND(IF(UPPER($I75)="FIX", $K75*$O75, IF(UPPER($I75)="SPOT",#REF!* $O75, IF(OR(UPPER($I75)="REGULOVANE",UPPER($I75)="REGULOVANÉ"), $M75*$O75, IF(UPPER($I75)="FIX/SPOT", $L75*$O75, "")))),2)</f>
        <v>359.25</v>
      </c>
      <c r="O75" s="75">
        <f>IF(AND(ISNUMBER(#REF!),ISNUMBER(J75)),AVERAGE(#REF!,J75),IF(ISNUMBER(#REF!),#REF!,IF(ISNUMBER(J75),J75,"")))</f>
        <v>12.895</v>
      </c>
      <c r="P75" s="34" t="s">
        <v>44</v>
      </c>
    </row>
    <row r="76" spans="1:16" ht="29.45" customHeight="1" thickBot="1" x14ac:dyDescent="0.3">
      <c r="A76" s="34">
        <v>75</v>
      </c>
      <c r="B76" s="14" t="s">
        <v>38</v>
      </c>
      <c r="C76" s="60" t="s">
        <v>39</v>
      </c>
      <c r="D76" s="76" t="s">
        <v>199</v>
      </c>
      <c r="E76" s="76" t="s">
        <v>224</v>
      </c>
      <c r="F76" s="77" t="s">
        <v>225</v>
      </c>
      <c r="G76" s="77">
        <v>25</v>
      </c>
      <c r="H76" s="77" t="s">
        <v>48</v>
      </c>
      <c r="I76" s="38" t="s">
        <v>9</v>
      </c>
      <c r="J76" s="56">
        <v>8.0299999999999994</v>
      </c>
      <c r="K76" s="73" t="str">
        <f>IF(UPPER($I76)="FIX",ROUND('Ponuka dodávateľa'!$C$3,2),"")</f>
        <v/>
      </c>
      <c r="L76" s="73">
        <f>IF(UPPER($I76)="FIX/SPOT",ROUND('Ponuka dodávateľa'!$C$4,2),"")</f>
        <v>27.86</v>
      </c>
      <c r="M76" s="73" t="str">
        <f>IF(UPPER($I76)="REGULOVANÉ",ROUND('Ponuka dodávateľa'!$C$5,2),"")</f>
        <v/>
      </c>
      <c r="N76" s="74">
        <f>ROUND(IF(UPPER($I76)="FIX", $K76*$O76, IF(UPPER($I76)="SPOT",#REF!* $O76, IF(OR(UPPER($I76)="REGULOVANE",UPPER($I76)="REGULOVANÉ"), $M76*$O76, IF(UPPER($I76)="FIX/SPOT", $L76*$O76, "")))),2)</f>
        <v>223.72</v>
      </c>
      <c r="O76" s="75">
        <f>IF(AND(ISNUMBER(#REF!),ISNUMBER(J76)),AVERAGE(#REF!,J76),IF(ISNUMBER(#REF!),#REF!,IF(ISNUMBER(J76),J76,"")))</f>
        <v>8.0299999999999994</v>
      </c>
      <c r="P76" s="34" t="s">
        <v>44</v>
      </c>
    </row>
    <row r="77" spans="1:16" ht="29.45" customHeight="1" thickBot="1" x14ac:dyDescent="0.3">
      <c r="A77" s="34">
        <v>76</v>
      </c>
      <c r="B77" s="14" t="s">
        <v>38</v>
      </c>
      <c r="C77" s="60" t="s">
        <v>39</v>
      </c>
      <c r="D77" s="76" t="s">
        <v>199</v>
      </c>
      <c r="E77" s="76" t="s">
        <v>226</v>
      </c>
      <c r="F77" s="77" t="s">
        <v>227</v>
      </c>
      <c r="G77" s="77">
        <v>25</v>
      </c>
      <c r="H77" s="77" t="s">
        <v>48</v>
      </c>
      <c r="I77" s="38" t="s">
        <v>9</v>
      </c>
      <c r="J77" s="56">
        <v>8.5990000000000002</v>
      </c>
      <c r="K77" s="73" t="str">
        <f>IF(UPPER($I77)="FIX",ROUND('Ponuka dodávateľa'!$C$3,2),"")</f>
        <v/>
      </c>
      <c r="L77" s="73">
        <f>IF(UPPER($I77)="FIX/SPOT",ROUND('Ponuka dodávateľa'!$C$4,2),"")</f>
        <v>27.86</v>
      </c>
      <c r="M77" s="73" t="str">
        <f>IF(UPPER($I77)="REGULOVANÉ",ROUND('Ponuka dodávateľa'!$C$5,2),"")</f>
        <v/>
      </c>
      <c r="N77" s="74">
        <f>ROUND(IF(UPPER($I77)="FIX", $K77*$O77, IF(UPPER($I77)="SPOT",#REF!* $O77, IF(OR(UPPER($I77)="REGULOVANE",UPPER($I77)="REGULOVANÉ"), $M77*$O77, IF(UPPER($I77)="FIX/SPOT", $L77*$O77, "")))),2)</f>
        <v>239.57</v>
      </c>
      <c r="O77" s="75">
        <f>IF(AND(ISNUMBER(#REF!),ISNUMBER(J77)),AVERAGE(#REF!,J77),IF(ISNUMBER(#REF!),#REF!,IF(ISNUMBER(J77),J77,"")))</f>
        <v>8.5990000000000002</v>
      </c>
      <c r="P77" s="34" t="s">
        <v>44</v>
      </c>
    </row>
    <row r="78" spans="1:16" ht="29.45" customHeight="1" thickBot="1" x14ac:dyDescent="0.3">
      <c r="A78" s="34">
        <v>77</v>
      </c>
      <c r="B78" s="14" t="s">
        <v>38</v>
      </c>
      <c r="C78" s="60" t="s">
        <v>39</v>
      </c>
      <c r="D78" s="76" t="s">
        <v>199</v>
      </c>
      <c r="E78" s="76" t="s">
        <v>228</v>
      </c>
      <c r="F78" s="77" t="s">
        <v>229</v>
      </c>
      <c r="G78" s="77">
        <v>25</v>
      </c>
      <c r="H78" s="77" t="s">
        <v>48</v>
      </c>
      <c r="I78" s="38" t="s">
        <v>9</v>
      </c>
      <c r="J78" s="56">
        <v>6.9180000000000001</v>
      </c>
      <c r="K78" s="73" t="str">
        <f>IF(UPPER($I78)="FIX",ROUND('Ponuka dodávateľa'!$C$3,2),"")</f>
        <v/>
      </c>
      <c r="L78" s="73">
        <f>IF(UPPER($I78)="FIX/SPOT",ROUND('Ponuka dodávateľa'!$C$4,2),"")</f>
        <v>27.86</v>
      </c>
      <c r="M78" s="73" t="str">
        <f>IF(UPPER($I78)="REGULOVANÉ",ROUND('Ponuka dodávateľa'!$C$5,2),"")</f>
        <v/>
      </c>
      <c r="N78" s="74">
        <f>ROUND(IF(UPPER($I78)="FIX", $K78*$O78, IF(UPPER($I78)="SPOT",#REF!* $O78, IF(OR(UPPER($I78)="REGULOVANE",UPPER($I78)="REGULOVANÉ"), $M78*$O78, IF(UPPER($I78)="FIX/SPOT", $L78*$O78, "")))),2)</f>
        <v>192.74</v>
      </c>
      <c r="O78" s="75">
        <f>IF(AND(ISNUMBER(#REF!),ISNUMBER(J78)),AVERAGE(#REF!,J78),IF(ISNUMBER(#REF!),#REF!,IF(ISNUMBER(J78),J78,"")))</f>
        <v>6.9180000000000001</v>
      </c>
      <c r="P78" s="34" t="s">
        <v>44</v>
      </c>
    </row>
    <row r="79" spans="1:16" ht="29.45" customHeight="1" thickBot="1" x14ac:dyDescent="0.3">
      <c r="A79" s="34">
        <v>78</v>
      </c>
      <c r="B79" s="14" t="s">
        <v>38</v>
      </c>
      <c r="C79" s="60" t="s">
        <v>39</v>
      </c>
      <c r="D79" s="76" t="s">
        <v>199</v>
      </c>
      <c r="E79" s="76" t="s">
        <v>230</v>
      </c>
      <c r="F79" s="77" t="s">
        <v>231</v>
      </c>
      <c r="G79" s="77">
        <v>16</v>
      </c>
      <c r="H79" s="77" t="s">
        <v>48</v>
      </c>
      <c r="I79" s="38" t="s">
        <v>9</v>
      </c>
      <c r="J79" s="56">
        <v>15.259</v>
      </c>
      <c r="K79" s="73" t="str">
        <f>IF(UPPER($I79)="FIX",ROUND('Ponuka dodávateľa'!$C$3,2),"")</f>
        <v/>
      </c>
      <c r="L79" s="73">
        <f>IF(UPPER($I79)="FIX/SPOT",ROUND('Ponuka dodávateľa'!$C$4,2),"")</f>
        <v>27.86</v>
      </c>
      <c r="M79" s="73" t="str">
        <f>IF(UPPER($I79)="REGULOVANÉ",ROUND('Ponuka dodávateľa'!$C$5,2),"")</f>
        <v/>
      </c>
      <c r="N79" s="74">
        <f>ROUND(IF(UPPER($I79)="FIX", $K79*$O79, IF(UPPER($I79)="SPOT",#REF!* $O79, IF(OR(UPPER($I79)="REGULOVANE",UPPER($I79)="REGULOVANÉ"), $M79*$O79, IF(UPPER($I79)="FIX/SPOT", $L79*$O79, "")))),2)</f>
        <v>425.12</v>
      </c>
      <c r="O79" s="75">
        <f>IF(AND(ISNUMBER(#REF!),ISNUMBER(J79)),AVERAGE(#REF!,J79),IF(ISNUMBER(#REF!),#REF!,IF(ISNUMBER(J79),J79,"")))</f>
        <v>15.259</v>
      </c>
      <c r="P79" s="34" t="s">
        <v>44</v>
      </c>
    </row>
    <row r="80" spans="1:16" ht="29.45" customHeight="1" thickBot="1" x14ac:dyDescent="0.3">
      <c r="A80" s="34">
        <v>79</v>
      </c>
      <c r="B80" s="14" t="s">
        <v>38</v>
      </c>
      <c r="C80" s="60" t="s">
        <v>39</v>
      </c>
      <c r="D80" s="76" t="s">
        <v>199</v>
      </c>
      <c r="E80" s="76" t="s">
        <v>232</v>
      </c>
      <c r="F80" s="77" t="s">
        <v>233</v>
      </c>
      <c r="G80" s="77">
        <v>25</v>
      </c>
      <c r="H80" s="77" t="s">
        <v>48</v>
      </c>
      <c r="I80" s="38" t="s">
        <v>9</v>
      </c>
      <c r="J80" s="56">
        <v>16.776</v>
      </c>
      <c r="K80" s="73" t="str">
        <f>IF(UPPER($I80)="FIX",ROUND('Ponuka dodávateľa'!$C$3,2),"")</f>
        <v/>
      </c>
      <c r="L80" s="73">
        <f>IF(UPPER($I80)="FIX/SPOT",ROUND('Ponuka dodávateľa'!$C$4,2),"")</f>
        <v>27.86</v>
      </c>
      <c r="M80" s="73" t="str">
        <f>IF(UPPER($I80)="REGULOVANÉ",ROUND('Ponuka dodávateľa'!$C$5,2),"")</f>
        <v/>
      </c>
      <c r="N80" s="74">
        <f>ROUND(IF(UPPER($I80)="FIX", $K80*$O80, IF(UPPER($I80)="SPOT",#REF!* $O80, IF(OR(UPPER($I80)="REGULOVANE",UPPER($I80)="REGULOVANÉ"), $M80*$O80, IF(UPPER($I80)="FIX/SPOT", $L80*$O80, "")))),2)</f>
        <v>467.38</v>
      </c>
      <c r="O80" s="75">
        <f>IF(AND(ISNUMBER(#REF!),ISNUMBER(J80)),AVERAGE(#REF!,J80),IF(ISNUMBER(#REF!),#REF!,IF(ISNUMBER(J80),J80,"")))</f>
        <v>16.776</v>
      </c>
      <c r="P80" s="34" t="s">
        <v>44</v>
      </c>
    </row>
    <row r="81" spans="1:16" ht="43.9" customHeight="1" thickBot="1" x14ac:dyDescent="0.3">
      <c r="A81" s="34">
        <v>80</v>
      </c>
      <c r="B81" s="14" t="s">
        <v>38</v>
      </c>
      <c r="C81" s="60" t="s">
        <v>39</v>
      </c>
      <c r="D81" s="76" t="s">
        <v>199</v>
      </c>
      <c r="E81" s="76" t="s">
        <v>234</v>
      </c>
      <c r="F81" s="77" t="s">
        <v>235</v>
      </c>
      <c r="G81" s="77">
        <v>16</v>
      </c>
      <c r="H81" s="77" t="s">
        <v>48</v>
      </c>
      <c r="I81" s="38" t="s">
        <v>9</v>
      </c>
      <c r="J81" s="56">
        <v>6.3529999999999998</v>
      </c>
      <c r="K81" s="73" t="str">
        <f>IF(UPPER($I81)="FIX",ROUND('Ponuka dodávateľa'!$C$3,2),"")</f>
        <v/>
      </c>
      <c r="L81" s="73">
        <f>IF(UPPER($I81)="FIX/SPOT",ROUND('Ponuka dodávateľa'!$C$4,2),"")</f>
        <v>27.86</v>
      </c>
      <c r="M81" s="73" t="str">
        <f>IF(UPPER($I81)="REGULOVANÉ",ROUND('Ponuka dodávateľa'!$C$5,2),"")</f>
        <v/>
      </c>
      <c r="N81" s="74">
        <f>ROUND(IF(UPPER($I81)="FIX", $K81*$O81, IF(UPPER($I81)="SPOT",#REF!* $O81, IF(OR(UPPER($I81)="REGULOVANE",UPPER($I81)="REGULOVANÉ"), $M81*$O81, IF(UPPER($I81)="FIX/SPOT", $L81*$O81, "")))),2)</f>
        <v>176.99</v>
      </c>
      <c r="O81" s="75">
        <f>IF(AND(ISNUMBER(#REF!),ISNUMBER(J81)),AVERAGE(#REF!,J81),IF(ISNUMBER(#REF!),#REF!,IF(ISNUMBER(J81),J81,"")))</f>
        <v>6.3529999999999998</v>
      </c>
      <c r="P81" s="34" t="s">
        <v>44</v>
      </c>
    </row>
    <row r="82" spans="1:16" ht="43.9" customHeight="1" thickBot="1" x14ac:dyDescent="0.3">
      <c r="A82" s="34">
        <v>81</v>
      </c>
      <c r="B82" s="14" t="s">
        <v>38</v>
      </c>
      <c r="C82" s="60" t="s">
        <v>39</v>
      </c>
      <c r="D82" s="76" t="s">
        <v>199</v>
      </c>
      <c r="E82" s="76" t="s">
        <v>236</v>
      </c>
      <c r="F82" s="77" t="s">
        <v>237</v>
      </c>
      <c r="G82" s="77">
        <v>16</v>
      </c>
      <c r="H82" s="77" t="s">
        <v>48</v>
      </c>
      <c r="I82" s="38" t="s">
        <v>9</v>
      </c>
      <c r="J82" s="56">
        <v>4.883</v>
      </c>
      <c r="K82" s="73" t="str">
        <f>IF(UPPER($I82)="FIX",ROUND('Ponuka dodávateľa'!$C$3,2),"")</f>
        <v/>
      </c>
      <c r="L82" s="73">
        <f>IF(UPPER($I82)="FIX/SPOT",ROUND('Ponuka dodávateľa'!$C$4,2),"")</f>
        <v>27.86</v>
      </c>
      <c r="M82" s="73" t="str">
        <f>IF(UPPER($I82)="REGULOVANÉ",ROUND('Ponuka dodávateľa'!$C$5,2),"")</f>
        <v/>
      </c>
      <c r="N82" s="74">
        <f>ROUND(IF(UPPER($I82)="FIX", $K82*$O82, IF(UPPER($I82)="SPOT",#REF!* $O82, IF(OR(UPPER($I82)="REGULOVANE",UPPER($I82)="REGULOVANÉ"), $M82*$O82, IF(UPPER($I82)="FIX/SPOT", $L82*$O82, "")))),2)</f>
        <v>136.04</v>
      </c>
      <c r="O82" s="75">
        <f>IF(AND(ISNUMBER(#REF!),ISNUMBER(J82)),AVERAGE(#REF!,J82),IF(ISNUMBER(#REF!),#REF!,IF(ISNUMBER(J82),J82,"")))</f>
        <v>4.883</v>
      </c>
      <c r="P82" s="34" t="s">
        <v>44</v>
      </c>
    </row>
    <row r="83" spans="1:16" ht="29.45" customHeight="1" thickBot="1" x14ac:dyDescent="0.3">
      <c r="A83" s="34">
        <v>82</v>
      </c>
      <c r="B83" s="14" t="s">
        <v>38</v>
      </c>
      <c r="C83" s="60" t="s">
        <v>39</v>
      </c>
      <c r="D83" s="76" t="s">
        <v>199</v>
      </c>
      <c r="E83" s="76" t="s">
        <v>238</v>
      </c>
      <c r="F83" s="77" t="s">
        <v>239</v>
      </c>
      <c r="G83" s="77">
        <v>25</v>
      </c>
      <c r="H83" s="77" t="s">
        <v>48</v>
      </c>
      <c r="I83" s="38" t="s">
        <v>9</v>
      </c>
      <c r="J83" s="56">
        <v>6.4770000000000003</v>
      </c>
      <c r="K83" s="73" t="str">
        <f>IF(UPPER($I83)="FIX",ROUND('Ponuka dodávateľa'!$C$3,2),"")</f>
        <v/>
      </c>
      <c r="L83" s="73">
        <f>IF(UPPER($I83)="FIX/SPOT",ROUND('Ponuka dodávateľa'!$C$4,2),"")</f>
        <v>27.86</v>
      </c>
      <c r="M83" s="73" t="str">
        <f>IF(UPPER($I83)="REGULOVANÉ",ROUND('Ponuka dodávateľa'!$C$5,2),"")</f>
        <v/>
      </c>
      <c r="N83" s="74">
        <f>ROUND(IF(UPPER($I83)="FIX", $K83*$O83, IF(UPPER($I83)="SPOT",#REF!* $O83, IF(OR(UPPER($I83)="REGULOVANE",UPPER($I83)="REGULOVANÉ"), $M83*$O83, IF(UPPER($I83)="FIX/SPOT", $L83*$O83, "")))),2)</f>
        <v>180.45</v>
      </c>
      <c r="O83" s="75">
        <f>IF(AND(ISNUMBER(#REF!),ISNUMBER(J83)),AVERAGE(#REF!,J83),IF(ISNUMBER(#REF!),#REF!,IF(ISNUMBER(J83),J83,"")))</f>
        <v>6.4770000000000003</v>
      </c>
      <c r="P83" s="34" t="s">
        <v>44</v>
      </c>
    </row>
    <row r="84" spans="1:16" ht="29.45" customHeight="1" thickBot="1" x14ac:dyDescent="0.3">
      <c r="A84" s="34">
        <v>83</v>
      </c>
      <c r="B84" s="14" t="s">
        <v>38</v>
      </c>
      <c r="C84" s="60" t="s">
        <v>39</v>
      </c>
      <c r="D84" s="76" t="s">
        <v>199</v>
      </c>
      <c r="E84" s="76" t="s">
        <v>240</v>
      </c>
      <c r="F84" s="77" t="s">
        <v>241</v>
      </c>
      <c r="G84" s="77">
        <v>25</v>
      </c>
      <c r="H84" s="77" t="s">
        <v>48</v>
      </c>
      <c r="I84" s="38" t="s">
        <v>9</v>
      </c>
      <c r="J84" s="56">
        <v>15.613</v>
      </c>
      <c r="K84" s="73" t="str">
        <f>IF(UPPER($I84)="FIX",ROUND('Ponuka dodávateľa'!$C$3,2),"")</f>
        <v/>
      </c>
      <c r="L84" s="73">
        <f>IF(UPPER($I84)="FIX/SPOT",ROUND('Ponuka dodávateľa'!$C$4,2),"")</f>
        <v>27.86</v>
      </c>
      <c r="M84" s="73" t="str">
        <f>IF(UPPER($I84)="REGULOVANÉ",ROUND('Ponuka dodávateľa'!$C$5,2),"")</f>
        <v/>
      </c>
      <c r="N84" s="74">
        <f>ROUND(IF(UPPER($I84)="FIX", $K84*$O84, IF(UPPER($I84)="SPOT",#REF!* $O84, IF(OR(UPPER($I84)="REGULOVANE",UPPER($I84)="REGULOVANÉ"), $M84*$O84, IF(UPPER($I84)="FIX/SPOT", $L84*$O84, "")))),2)</f>
        <v>434.98</v>
      </c>
      <c r="O84" s="75">
        <f>IF(AND(ISNUMBER(#REF!),ISNUMBER(J84)),AVERAGE(#REF!,J84),IF(ISNUMBER(#REF!),#REF!,IF(ISNUMBER(J84),J84,"")))</f>
        <v>15.613</v>
      </c>
      <c r="P84" s="34" t="s">
        <v>44</v>
      </c>
    </row>
    <row r="85" spans="1:16" ht="29.45" customHeight="1" thickBot="1" x14ac:dyDescent="0.3">
      <c r="A85" s="34">
        <v>84</v>
      </c>
      <c r="B85" s="14" t="s">
        <v>38</v>
      </c>
      <c r="C85" s="60" t="s">
        <v>39</v>
      </c>
      <c r="D85" s="76" t="s">
        <v>199</v>
      </c>
      <c r="E85" s="76" t="s">
        <v>242</v>
      </c>
      <c r="F85" s="77" t="s">
        <v>243</v>
      </c>
      <c r="G85" s="77">
        <v>40</v>
      </c>
      <c r="H85" s="77" t="s">
        <v>48</v>
      </c>
      <c r="I85" s="38" t="s">
        <v>9</v>
      </c>
      <c r="J85" s="56">
        <v>7.0720000000000001</v>
      </c>
      <c r="K85" s="73" t="str">
        <f>IF(UPPER($I85)="FIX",ROUND('Ponuka dodávateľa'!$C$3,2),"")</f>
        <v/>
      </c>
      <c r="L85" s="73">
        <f>IF(UPPER($I85)="FIX/SPOT",ROUND('Ponuka dodávateľa'!$C$4,2),"")</f>
        <v>27.86</v>
      </c>
      <c r="M85" s="73" t="str">
        <f>IF(UPPER($I85)="REGULOVANÉ",ROUND('Ponuka dodávateľa'!$C$5,2),"")</f>
        <v/>
      </c>
      <c r="N85" s="74">
        <f>ROUND(IF(UPPER($I85)="FIX", $K85*$O85, IF(UPPER($I85)="SPOT",#REF!* $O85, IF(OR(UPPER($I85)="REGULOVANE",UPPER($I85)="REGULOVANÉ"), $M85*$O85, IF(UPPER($I85)="FIX/SPOT", $L85*$O85, "")))),2)</f>
        <v>197.03</v>
      </c>
      <c r="O85" s="75">
        <f>IF(AND(ISNUMBER(#REF!),ISNUMBER(J85)),AVERAGE(#REF!,J85),IF(ISNUMBER(#REF!),#REF!,IF(ISNUMBER(J85),J85,"")))</f>
        <v>7.0720000000000001</v>
      </c>
      <c r="P85" s="34" t="s">
        <v>44</v>
      </c>
    </row>
    <row r="86" spans="1:16" ht="29.45" customHeight="1" thickBot="1" x14ac:dyDescent="0.3">
      <c r="A86" s="34">
        <v>85</v>
      </c>
      <c r="B86" s="14" t="s">
        <v>38</v>
      </c>
      <c r="C86" s="60" t="s">
        <v>39</v>
      </c>
      <c r="D86" s="76" t="s">
        <v>199</v>
      </c>
      <c r="E86" s="76" t="s">
        <v>244</v>
      </c>
      <c r="F86" s="77" t="s">
        <v>245</v>
      </c>
      <c r="G86" s="77">
        <v>20</v>
      </c>
      <c r="H86" s="77" t="s">
        <v>48</v>
      </c>
      <c r="I86" s="38" t="s">
        <v>9</v>
      </c>
      <c r="J86" s="56">
        <v>10.581</v>
      </c>
      <c r="K86" s="73" t="str">
        <f>IF(UPPER($I86)="FIX",ROUND('Ponuka dodávateľa'!$C$3,2),"")</f>
        <v/>
      </c>
      <c r="L86" s="73">
        <f>IF(UPPER($I86)="FIX/SPOT",ROUND('Ponuka dodávateľa'!$C$4,2),"")</f>
        <v>27.86</v>
      </c>
      <c r="M86" s="73" t="str">
        <f>IF(UPPER($I86)="REGULOVANÉ",ROUND('Ponuka dodávateľa'!$C$5,2),"")</f>
        <v/>
      </c>
      <c r="N86" s="74">
        <f>ROUND(IF(UPPER($I86)="FIX", $K86*$O86, IF(UPPER($I86)="SPOT",#REF!* $O86, IF(OR(UPPER($I86)="REGULOVANE",UPPER($I86)="REGULOVANÉ"), $M86*$O86, IF(UPPER($I86)="FIX/SPOT", $L86*$O86, "")))),2)</f>
        <v>294.79000000000002</v>
      </c>
      <c r="O86" s="75">
        <f>IF(AND(ISNUMBER(#REF!),ISNUMBER(J86)),AVERAGE(#REF!,J86),IF(ISNUMBER(#REF!),#REF!,IF(ISNUMBER(J86),J86,"")))</f>
        <v>10.581</v>
      </c>
      <c r="P86" s="34" t="s">
        <v>44</v>
      </c>
    </row>
    <row r="87" spans="1:16" ht="29.45" customHeight="1" thickBot="1" x14ac:dyDescent="0.3">
      <c r="A87" s="34">
        <v>86</v>
      </c>
      <c r="B87" s="14" t="s">
        <v>38</v>
      </c>
      <c r="C87" s="60" t="s">
        <v>39</v>
      </c>
      <c r="D87" s="76" t="s">
        <v>199</v>
      </c>
      <c r="E87" s="76" t="s">
        <v>246</v>
      </c>
      <c r="F87" s="77" t="s">
        <v>247</v>
      </c>
      <c r="G87" s="77">
        <v>20</v>
      </c>
      <c r="H87" s="77" t="s">
        <v>48</v>
      </c>
      <c r="I87" s="38" t="s">
        <v>9</v>
      </c>
      <c r="J87" s="56">
        <v>6.9569999999999999</v>
      </c>
      <c r="K87" s="73" t="str">
        <f>IF(UPPER($I87)="FIX",ROUND('Ponuka dodávateľa'!$C$3,2),"")</f>
        <v/>
      </c>
      <c r="L87" s="73">
        <f>IF(UPPER($I87)="FIX/SPOT",ROUND('Ponuka dodávateľa'!$C$4,2),"")</f>
        <v>27.86</v>
      </c>
      <c r="M87" s="73" t="str">
        <f>IF(UPPER($I87)="REGULOVANÉ",ROUND('Ponuka dodávateľa'!$C$5,2),"")</f>
        <v/>
      </c>
      <c r="N87" s="74">
        <f>ROUND(IF(UPPER($I87)="FIX", $K87*$O87, IF(UPPER($I87)="SPOT",#REF!* $O87, IF(OR(UPPER($I87)="REGULOVANE",UPPER($I87)="REGULOVANÉ"), $M87*$O87, IF(UPPER($I87)="FIX/SPOT", $L87*$O87, "")))),2)</f>
        <v>193.82</v>
      </c>
      <c r="O87" s="75">
        <f>IF(AND(ISNUMBER(#REF!),ISNUMBER(J87)),AVERAGE(#REF!,J87),IF(ISNUMBER(#REF!),#REF!,IF(ISNUMBER(J87),J87,"")))</f>
        <v>6.9569999999999999</v>
      </c>
      <c r="P87" s="34" t="s">
        <v>44</v>
      </c>
    </row>
    <row r="88" spans="1:16" ht="29.45" customHeight="1" thickBot="1" x14ac:dyDescent="0.3">
      <c r="A88" s="34">
        <v>87</v>
      </c>
      <c r="B88" s="14" t="s">
        <v>38</v>
      </c>
      <c r="C88" s="60" t="s">
        <v>39</v>
      </c>
      <c r="D88" s="76" t="s">
        <v>199</v>
      </c>
      <c r="E88" s="76" t="s">
        <v>248</v>
      </c>
      <c r="F88" s="77" t="s">
        <v>249</v>
      </c>
      <c r="G88" s="77">
        <v>25</v>
      </c>
      <c r="H88" s="77" t="s">
        <v>48</v>
      </c>
      <c r="I88" s="38" t="s">
        <v>9</v>
      </c>
      <c r="J88" s="56">
        <v>11.287000000000001</v>
      </c>
      <c r="K88" s="73" t="str">
        <f>IF(UPPER($I88)="FIX",ROUND('Ponuka dodávateľa'!$C$3,2),"")</f>
        <v/>
      </c>
      <c r="L88" s="73">
        <f>IF(UPPER($I88)="FIX/SPOT",ROUND('Ponuka dodávateľa'!$C$4,2),"")</f>
        <v>27.86</v>
      </c>
      <c r="M88" s="73" t="str">
        <f>IF(UPPER($I88)="REGULOVANÉ",ROUND('Ponuka dodávateľa'!$C$5,2),"")</f>
        <v/>
      </c>
      <c r="N88" s="74">
        <f>ROUND(IF(UPPER($I88)="FIX", $K88*$O88, IF(UPPER($I88)="SPOT",#REF!* $O88, IF(OR(UPPER($I88)="REGULOVANE",UPPER($I88)="REGULOVANÉ"), $M88*$O88, IF(UPPER($I88)="FIX/SPOT", $L88*$O88, "")))),2)</f>
        <v>314.45999999999998</v>
      </c>
      <c r="O88" s="75">
        <f>IF(AND(ISNUMBER(#REF!),ISNUMBER(J88)),AVERAGE(#REF!,J88),IF(ISNUMBER(#REF!),#REF!,IF(ISNUMBER(J88),J88,"")))</f>
        <v>11.287000000000001</v>
      </c>
      <c r="P88" s="34" t="s">
        <v>44</v>
      </c>
    </row>
    <row r="89" spans="1:16" ht="29.45" customHeight="1" thickBot="1" x14ac:dyDescent="0.3">
      <c r="A89" s="34">
        <v>88</v>
      </c>
      <c r="B89" s="14" t="s">
        <v>38</v>
      </c>
      <c r="C89" s="60" t="s">
        <v>39</v>
      </c>
      <c r="D89" s="76" t="s">
        <v>199</v>
      </c>
      <c r="E89" s="76" t="s">
        <v>250</v>
      </c>
      <c r="F89" s="77" t="s">
        <v>251</v>
      </c>
      <c r="G89" s="77">
        <v>16</v>
      </c>
      <c r="H89" s="77" t="s">
        <v>48</v>
      </c>
      <c r="I89" s="38" t="s">
        <v>9</v>
      </c>
      <c r="J89" s="56">
        <v>15.429</v>
      </c>
      <c r="K89" s="73" t="str">
        <f>IF(UPPER($I89)="FIX",ROUND('Ponuka dodávateľa'!$C$3,2),"")</f>
        <v/>
      </c>
      <c r="L89" s="73">
        <f>IF(UPPER($I89)="FIX/SPOT",ROUND('Ponuka dodávateľa'!$C$4,2),"")</f>
        <v>27.86</v>
      </c>
      <c r="M89" s="73" t="str">
        <f>IF(UPPER($I89)="REGULOVANÉ",ROUND('Ponuka dodávateľa'!$C$5,2),"")</f>
        <v/>
      </c>
      <c r="N89" s="74">
        <f>ROUND(IF(UPPER($I89)="FIX", $K89*$O89, IF(UPPER($I89)="SPOT",#REF!* $O89, IF(OR(UPPER($I89)="REGULOVANE",UPPER($I89)="REGULOVANÉ"), $M89*$O89, IF(UPPER($I89)="FIX/SPOT", $L89*$O89, "")))),2)</f>
        <v>429.85</v>
      </c>
      <c r="O89" s="75">
        <f>IF(AND(ISNUMBER(#REF!),ISNUMBER(J89)),AVERAGE(#REF!,J89),IF(ISNUMBER(#REF!),#REF!,IF(ISNUMBER(J89),J89,"")))</f>
        <v>15.429</v>
      </c>
      <c r="P89" s="34" t="s">
        <v>44</v>
      </c>
    </row>
    <row r="90" spans="1:16" ht="29.45" customHeight="1" thickBot="1" x14ac:dyDescent="0.3">
      <c r="A90" s="34">
        <v>89</v>
      </c>
      <c r="B90" s="14" t="s">
        <v>38</v>
      </c>
      <c r="C90" s="60" t="s">
        <v>39</v>
      </c>
      <c r="D90" s="76" t="s">
        <v>199</v>
      </c>
      <c r="E90" s="76" t="s">
        <v>252</v>
      </c>
      <c r="F90" s="77" t="s">
        <v>253</v>
      </c>
      <c r="G90" s="77">
        <v>25</v>
      </c>
      <c r="H90" s="77" t="s">
        <v>48</v>
      </c>
      <c r="I90" s="38" t="s">
        <v>9</v>
      </c>
      <c r="J90" s="56">
        <v>6.3529999999999998</v>
      </c>
      <c r="K90" s="73" t="str">
        <f>IF(UPPER($I90)="FIX",ROUND('Ponuka dodávateľa'!$C$3,2),"")</f>
        <v/>
      </c>
      <c r="L90" s="73">
        <f>IF(UPPER($I90)="FIX/SPOT",ROUND('Ponuka dodávateľa'!$C$4,2),"")</f>
        <v>27.86</v>
      </c>
      <c r="M90" s="73" t="str">
        <f>IF(UPPER($I90)="REGULOVANÉ",ROUND('Ponuka dodávateľa'!$C$5,2),"")</f>
        <v/>
      </c>
      <c r="N90" s="74">
        <f>ROUND(IF(UPPER($I90)="FIX", $K90*$O90, IF(UPPER($I90)="SPOT",#REF!* $O90, IF(OR(UPPER($I90)="REGULOVANE",UPPER($I90)="REGULOVANÉ"), $M90*$O90, IF(UPPER($I90)="FIX/SPOT", $L90*$O90, "")))),2)</f>
        <v>176.99</v>
      </c>
      <c r="O90" s="75">
        <f>IF(AND(ISNUMBER(#REF!),ISNUMBER(J90)),AVERAGE(#REF!,J90),IF(ISNUMBER(#REF!),#REF!,IF(ISNUMBER(J90),J90,"")))</f>
        <v>6.3529999999999998</v>
      </c>
      <c r="P90" s="34" t="s">
        <v>44</v>
      </c>
    </row>
    <row r="91" spans="1:16" ht="29.45" customHeight="1" thickBot="1" x14ac:dyDescent="0.3">
      <c r="A91" s="34">
        <v>90</v>
      </c>
      <c r="B91" s="14" t="s">
        <v>38</v>
      </c>
      <c r="C91" s="60" t="s">
        <v>39</v>
      </c>
      <c r="D91" s="76" t="s">
        <v>199</v>
      </c>
      <c r="E91" s="76" t="s">
        <v>254</v>
      </c>
      <c r="F91" s="77" t="s">
        <v>255</v>
      </c>
      <c r="G91" s="77">
        <v>25</v>
      </c>
      <c r="H91" s="77" t="s">
        <v>48</v>
      </c>
      <c r="I91" s="38" t="s">
        <v>9</v>
      </c>
      <c r="J91" s="56">
        <v>5.0250000000000004</v>
      </c>
      <c r="K91" s="73" t="str">
        <f>IF(UPPER($I91)="FIX",ROUND('Ponuka dodávateľa'!$C$3,2),"")</f>
        <v/>
      </c>
      <c r="L91" s="73">
        <f>IF(UPPER($I91)="FIX/SPOT",ROUND('Ponuka dodávateľa'!$C$4,2),"")</f>
        <v>27.86</v>
      </c>
      <c r="M91" s="73" t="str">
        <f>IF(UPPER($I91)="REGULOVANÉ",ROUND('Ponuka dodávateľa'!$C$5,2),"")</f>
        <v/>
      </c>
      <c r="N91" s="74">
        <f>ROUND(IF(UPPER($I91)="FIX", $K91*$O91, IF(UPPER($I91)="SPOT",#REF!* $O91, IF(OR(UPPER($I91)="REGULOVANE",UPPER($I91)="REGULOVANÉ"), $M91*$O91, IF(UPPER($I91)="FIX/SPOT", $L91*$O91, "")))),2)</f>
        <v>140</v>
      </c>
      <c r="O91" s="75">
        <f>IF(AND(ISNUMBER(#REF!),ISNUMBER(J91)),AVERAGE(#REF!,J91),IF(ISNUMBER(#REF!),#REF!,IF(ISNUMBER(J91),J91,"")))</f>
        <v>5.0250000000000004</v>
      </c>
      <c r="P91" s="34" t="s">
        <v>44</v>
      </c>
    </row>
    <row r="92" spans="1:16" ht="29.45" customHeight="1" thickBot="1" x14ac:dyDescent="0.3">
      <c r="A92" s="34">
        <v>91</v>
      </c>
      <c r="B92" s="14" t="s">
        <v>38</v>
      </c>
      <c r="C92" s="60" t="s">
        <v>39</v>
      </c>
      <c r="D92" s="76" t="s">
        <v>199</v>
      </c>
      <c r="E92" s="76" t="s">
        <v>256</v>
      </c>
      <c r="F92" s="77" t="s">
        <v>257</v>
      </c>
      <c r="G92" s="77">
        <v>25</v>
      </c>
      <c r="H92" s="77" t="s">
        <v>53</v>
      </c>
      <c r="I92" s="38" t="s">
        <v>8</v>
      </c>
      <c r="J92" s="56">
        <v>34.884996000000001</v>
      </c>
      <c r="K92" s="73">
        <f>IF(UPPER($I92)="FIX",ROUND('Ponuka dodávateľa'!$C$3,2),"")</f>
        <v>0</v>
      </c>
      <c r="L92" s="73" t="str">
        <f>IF(UPPER($I92)="FIX/SPOT",ROUND('Ponuka dodávateľa'!$C$4,2),"")</f>
        <v/>
      </c>
      <c r="M92" s="73" t="str">
        <f>IF(UPPER($I92)="REGULOVANÉ",ROUND('Ponuka dodávateľa'!$C$5,2),"")</f>
        <v/>
      </c>
      <c r="N92" s="74">
        <f>ROUND(IF(UPPER($I92)="FIX", $K92*$O92, IF(UPPER($I92)="SPOT",#REF!* $O92, IF(OR(UPPER($I92)="REGULOVANE",UPPER($I92)="REGULOVANÉ"), $M92*$O92, IF(UPPER($I92)="FIX/SPOT", $L92*$O92, "")))),2)</f>
        <v>0</v>
      </c>
      <c r="O92" s="75">
        <f>IF(AND(ISNUMBER(#REF!),ISNUMBER(J92)),AVERAGE(#REF!,J92),IF(ISNUMBER(#REF!),#REF!,IF(ISNUMBER(J92),J92,"")))</f>
        <v>34.884996000000001</v>
      </c>
      <c r="P92" s="34" t="s">
        <v>44</v>
      </c>
    </row>
    <row r="93" spans="1:16" ht="29.45" customHeight="1" thickBot="1" x14ac:dyDescent="0.3">
      <c r="A93" s="34">
        <v>92</v>
      </c>
      <c r="B93" s="14" t="s">
        <v>38</v>
      </c>
      <c r="C93" s="60" t="s">
        <v>39</v>
      </c>
      <c r="D93" s="76" t="s">
        <v>199</v>
      </c>
      <c r="E93" s="76" t="s">
        <v>258</v>
      </c>
      <c r="F93" s="77" t="s">
        <v>259</v>
      </c>
      <c r="G93" s="77">
        <v>16</v>
      </c>
      <c r="H93" s="77" t="s">
        <v>53</v>
      </c>
      <c r="I93" s="38" t="s">
        <v>8</v>
      </c>
      <c r="J93" s="56">
        <v>1.199004</v>
      </c>
      <c r="K93" s="73">
        <f>IF(UPPER($I93)="FIX",ROUND('Ponuka dodávateľa'!$C$3,2),"")</f>
        <v>0</v>
      </c>
      <c r="L93" s="73" t="str">
        <f>IF(UPPER($I93)="FIX/SPOT",ROUND('Ponuka dodávateľa'!$C$4,2),"")</f>
        <v/>
      </c>
      <c r="M93" s="73" t="str">
        <f>IF(UPPER($I93)="REGULOVANÉ",ROUND('Ponuka dodávateľa'!$C$5,2),"")</f>
        <v/>
      </c>
      <c r="N93" s="74">
        <f>ROUND(IF(UPPER($I93)="FIX", $K93*$O93, IF(UPPER($I93)="SPOT",#REF!* $O93, IF(OR(UPPER($I93)="REGULOVANE",UPPER($I93)="REGULOVANÉ"), $M93*$O93, IF(UPPER($I93)="FIX/SPOT", $L93*$O93, "")))),2)</f>
        <v>0</v>
      </c>
      <c r="O93" s="75">
        <f>IF(AND(ISNUMBER(#REF!),ISNUMBER(J93)),AVERAGE(#REF!,J93),IF(ISNUMBER(#REF!),#REF!,IF(ISNUMBER(J93),J93,"")))</f>
        <v>1.199004</v>
      </c>
      <c r="P93" s="34" t="s">
        <v>44</v>
      </c>
    </row>
    <row r="94" spans="1:16" ht="29.45" customHeight="1" thickBot="1" x14ac:dyDescent="0.3">
      <c r="A94" s="34">
        <v>93</v>
      </c>
      <c r="B94" s="14" t="s">
        <v>38</v>
      </c>
      <c r="C94" s="60" t="s">
        <v>39</v>
      </c>
      <c r="D94" s="76" t="s">
        <v>199</v>
      </c>
      <c r="E94" s="76" t="s">
        <v>258</v>
      </c>
      <c r="F94" s="77" t="s">
        <v>260</v>
      </c>
      <c r="G94" s="77">
        <v>16</v>
      </c>
      <c r="H94" s="77" t="s">
        <v>53</v>
      </c>
      <c r="I94" s="38" t="s">
        <v>8</v>
      </c>
      <c r="J94" s="56">
        <v>0.87900100000000003</v>
      </c>
      <c r="K94" s="73">
        <f>IF(UPPER($I94)="FIX",ROUND('Ponuka dodávateľa'!$C$3,2),"")</f>
        <v>0</v>
      </c>
      <c r="L94" s="73" t="str">
        <f>IF(UPPER($I94)="FIX/SPOT",ROUND('Ponuka dodávateľa'!$C$4,2),"")</f>
        <v/>
      </c>
      <c r="M94" s="73" t="str">
        <f>IF(UPPER($I94)="REGULOVANÉ",ROUND('Ponuka dodávateľa'!$C$5,2),"")</f>
        <v/>
      </c>
      <c r="N94" s="74">
        <f>ROUND(IF(UPPER($I94)="FIX", $K94*$O94, IF(UPPER($I94)="SPOT",#REF!* $O94, IF(OR(UPPER($I94)="REGULOVANE",UPPER($I94)="REGULOVANÉ"), $M94*$O94, IF(UPPER($I94)="FIX/SPOT", $L94*$O94, "")))),2)</f>
        <v>0</v>
      </c>
      <c r="O94" s="75">
        <f>IF(AND(ISNUMBER(#REF!),ISNUMBER(J94)),AVERAGE(#REF!,J94),IF(ISNUMBER(#REF!),#REF!,IF(ISNUMBER(J94),J94,"")))</f>
        <v>0.87900100000000003</v>
      </c>
      <c r="P94" s="34" t="s">
        <v>44</v>
      </c>
    </row>
    <row r="95" spans="1:16" ht="29.45" customHeight="1" thickBot="1" x14ac:dyDescent="0.3">
      <c r="A95" s="34">
        <v>94</v>
      </c>
      <c r="B95" s="14" t="s">
        <v>38</v>
      </c>
      <c r="C95" s="60" t="s">
        <v>39</v>
      </c>
      <c r="D95" s="76" t="s">
        <v>199</v>
      </c>
      <c r="E95" s="76" t="s">
        <v>258</v>
      </c>
      <c r="F95" s="77" t="s">
        <v>261</v>
      </c>
      <c r="G95" s="77">
        <v>25</v>
      </c>
      <c r="H95" s="77" t="s">
        <v>53</v>
      </c>
      <c r="I95" s="38" t="s">
        <v>8</v>
      </c>
      <c r="J95" s="56">
        <v>3.8719980000000001</v>
      </c>
      <c r="K95" s="73">
        <f>IF(UPPER($I95)="FIX",ROUND('Ponuka dodávateľa'!$C$3,2),"")</f>
        <v>0</v>
      </c>
      <c r="L95" s="73" t="str">
        <f>IF(UPPER($I95)="FIX/SPOT",ROUND('Ponuka dodávateľa'!$C$4,2),"")</f>
        <v/>
      </c>
      <c r="M95" s="73" t="str">
        <f>IF(UPPER($I95)="REGULOVANÉ",ROUND('Ponuka dodávateľa'!$C$5,2),"")</f>
        <v/>
      </c>
      <c r="N95" s="74">
        <f>ROUND(IF(UPPER($I95)="FIX", $K95*$O95, IF(UPPER($I95)="SPOT",#REF!* $O95, IF(OR(UPPER($I95)="REGULOVANE",UPPER($I95)="REGULOVANÉ"), $M95*$O95, IF(UPPER($I95)="FIX/SPOT", $L95*$O95, "")))),2)</f>
        <v>0</v>
      </c>
      <c r="O95" s="75">
        <f>IF(AND(ISNUMBER(#REF!),ISNUMBER(J95)),AVERAGE(#REF!,J95),IF(ISNUMBER(#REF!),#REF!,IF(ISNUMBER(J95),J95,"")))</f>
        <v>3.8719980000000001</v>
      </c>
      <c r="P95" s="34" t="s">
        <v>44</v>
      </c>
    </row>
    <row r="96" spans="1:16" ht="29.45" customHeight="1" thickBot="1" x14ac:dyDescent="0.3">
      <c r="A96" s="34">
        <v>95</v>
      </c>
      <c r="B96" s="14" t="s">
        <v>38</v>
      </c>
      <c r="C96" s="60" t="s">
        <v>39</v>
      </c>
      <c r="D96" s="76" t="s">
        <v>199</v>
      </c>
      <c r="E96" s="76" t="s">
        <v>258</v>
      </c>
      <c r="F96" s="77" t="s">
        <v>262</v>
      </c>
      <c r="G96" s="77">
        <v>20</v>
      </c>
      <c r="H96" s="77" t="s">
        <v>53</v>
      </c>
      <c r="I96" s="38" t="s">
        <v>8</v>
      </c>
      <c r="J96" s="56">
        <v>1.9759979999999999</v>
      </c>
      <c r="K96" s="73">
        <f>IF(UPPER($I96)="FIX",ROUND('Ponuka dodávateľa'!$C$3,2),"")</f>
        <v>0</v>
      </c>
      <c r="L96" s="73" t="str">
        <f>IF(UPPER($I96)="FIX/SPOT",ROUND('Ponuka dodávateľa'!$C$4,2),"")</f>
        <v/>
      </c>
      <c r="M96" s="73" t="str">
        <f>IF(UPPER($I96)="REGULOVANÉ",ROUND('Ponuka dodávateľa'!$C$5,2),"")</f>
        <v/>
      </c>
      <c r="N96" s="74">
        <f>ROUND(IF(UPPER($I96)="FIX", $K96*$O96, IF(UPPER($I96)="SPOT",#REF!* $O96, IF(OR(UPPER($I96)="REGULOVANE",UPPER($I96)="REGULOVANÉ"), $M96*$O96, IF(UPPER($I96)="FIX/SPOT", $L96*$O96, "")))),2)</f>
        <v>0</v>
      </c>
      <c r="O96" s="75">
        <f>IF(AND(ISNUMBER(#REF!),ISNUMBER(J96)),AVERAGE(#REF!,J96),IF(ISNUMBER(#REF!),#REF!,IF(ISNUMBER(J96),J96,"")))</f>
        <v>1.9759979999999999</v>
      </c>
      <c r="P96" s="34" t="s">
        <v>44</v>
      </c>
    </row>
    <row r="97" spans="1:16" ht="43.9" customHeight="1" thickBot="1" x14ac:dyDescent="0.3">
      <c r="A97" s="34">
        <v>96</v>
      </c>
      <c r="B97" s="14" t="s">
        <v>38</v>
      </c>
      <c r="C97" s="60" t="s">
        <v>39</v>
      </c>
      <c r="D97" s="76" t="s">
        <v>199</v>
      </c>
      <c r="E97" s="76" t="s">
        <v>263</v>
      </c>
      <c r="F97" s="77" t="s">
        <v>264</v>
      </c>
      <c r="G97" s="77">
        <v>6</v>
      </c>
      <c r="H97" s="77" t="s">
        <v>53</v>
      </c>
      <c r="I97" s="38" t="s">
        <v>8</v>
      </c>
      <c r="J97" s="56">
        <v>0</v>
      </c>
      <c r="K97" s="73">
        <f>IF(UPPER($I97)="FIX",ROUND('Ponuka dodávateľa'!$C$3,2),"")</f>
        <v>0</v>
      </c>
      <c r="L97" s="73" t="str">
        <f>IF(UPPER($I97)="FIX/SPOT",ROUND('Ponuka dodávateľa'!$C$4,2),"")</f>
        <v/>
      </c>
      <c r="M97" s="73" t="str">
        <f>IF(UPPER($I97)="REGULOVANÉ",ROUND('Ponuka dodávateľa'!$C$5,2),"")</f>
        <v/>
      </c>
      <c r="N97" s="74">
        <f>ROUND(IF(UPPER($I97)="FIX", $K97*$O97, IF(UPPER($I97)="SPOT",#REF!* $O97, IF(OR(UPPER($I97)="REGULOVANE",UPPER($I97)="REGULOVANÉ"), $M97*$O97, IF(UPPER($I97)="FIX/SPOT", $L97*$O97, "")))),2)</f>
        <v>0</v>
      </c>
      <c r="O97" s="75">
        <f>IF(AND(ISNUMBER(#REF!),ISNUMBER(J97)),AVERAGE(#REF!,J97),IF(ISNUMBER(#REF!),#REF!,IF(ISNUMBER(J97),J97,"")))</f>
        <v>0</v>
      </c>
      <c r="P97" s="34" t="s">
        <v>44</v>
      </c>
    </row>
    <row r="98" spans="1:16" ht="29.45" customHeight="1" thickBot="1" x14ac:dyDescent="0.3">
      <c r="A98" s="34">
        <v>97</v>
      </c>
      <c r="B98" s="14" t="s">
        <v>38</v>
      </c>
      <c r="C98" s="60" t="s">
        <v>39</v>
      </c>
      <c r="D98" s="76" t="s">
        <v>199</v>
      </c>
      <c r="E98" s="76" t="s">
        <v>265</v>
      </c>
      <c r="F98" s="77" t="s">
        <v>266</v>
      </c>
      <c r="G98" s="77">
        <v>10</v>
      </c>
      <c r="H98" s="77" t="s">
        <v>53</v>
      </c>
      <c r="I98" s="38" t="s">
        <v>8</v>
      </c>
      <c r="J98" s="56">
        <v>1.9649989999999999</v>
      </c>
      <c r="K98" s="73">
        <f>IF(UPPER($I98)="FIX",ROUND('Ponuka dodávateľa'!$C$3,2),"")</f>
        <v>0</v>
      </c>
      <c r="L98" s="73" t="str">
        <f>IF(UPPER($I98)="FIX/SPOT",ROUND('Ponuka dodávateľa'!$C$4,2),"")</f>
        <v/>
      </c>
      <c r="M98" s="73" t="str">
        <f>IF(UPPER($I98)="REGULOVANÉ",ROUND('Ponuka dodávateľa'!$C$5,2),"")</f>
        <v/>
      </c>
      <c r="N98" s="74">
        <f>ROUND(IF(UPPER($I98)="FIX", $K98*$O98, IF(UPPER($I98)="SPOT",#REF!* $O98, IF(OR(UPPER($I98)="REGULOVANE",UPPER($I98)="REGULOVANÉ"), $M98*$O98, IF(UPPER($I98)="FIX/SPOT", $L98*$O98, "")))),2)</f>
        <v>0</v>
      </c>
      <c r="O98" s="75">
        <f>IF(AND(ISNUMBER(#REF!),ISNUMBER(J98)),AVERAGE(#REF!,J98),IF(ISNUMBER(#REF!),#REF!,IF(ISNUMBER(J98),J98,"")))</f>
        <v>1.9649989999999999</v>
      </c>
      <c r="P98" s="34" t="s">
        <v>44</v>
      </c>
    </row>
    <row r="99" spans="1:16" ht="29.45" customHeight="1" thickBot="1" x14ac:dyDescent="0.3">
      <c r="A99" s="34">
        <v>98</v>
      </c>
      <c r="B99" s="14" t="s">
        <v>38</v>
      </c>
      <c r="C99" s="60" t="s">
        <v>39</v>
      </c>
      <c r="D99" s="76" t="s">
        <v>199</v>
      </c>
      <c r="E99" s="76" t="s">
        <v>267</v>
      </c>
      <c r="F99" s="77" t="s">
        <v>268</v>
      </c>
      <c r="G99" s="77">
        <v>6</v>
      </c>
      <c r="H99" s="77" t="s">
        <v>53</v>
      </c>
      <c r="I99" s="38" t="s">
        <v>8</v>
      </c>
      <c r="J99" s="56">
        <v>0</v>
      </c>
      <c r="K99" s="73">
        <f>IF(UPPER($I99)="FIX",ROUND('Ponuka dodávateľa'!$C$3,2),"")</f>
        <v>0</v>
      </c>
      <c r="L99" s="73" t="str">
        <f>IF(UPPER($I99)="FIX/SPOT",ROUND('Ponuka dodávateľa'!$C$4,2),"")</f>
        <v/>
      </c>
      <c r="M99" s="73" t="str">
        <f>IF(UPPER($I99)="REGULOVANÉ",ROUND('Ponuka dodávateľa'!$C$5,2),"")</f>
        <v/>
      </c>
      <c r="N99" s="74">
        <f>ROUND(IF(UPPER($I99)="FIX", $K99*$O99, IF(UPPER($I99)="SPOT",#REF!* $O99, IF(OR(UPPER($I99)="REGULOVANE",UPPER($I99)="REGULOVANÉ"), $M99*$O99, IF(UPPER($I99)="FIX/SPOT", $L99*$O99, "")))),2)</f>
        <v>0</v>
      </c>
      <c r="O99" s="75">
        <f>IF(AND(ISNUMBER(#REF!),ISNUMBER(J99)),AVERAGE(#REF!,J99),IF(ISNUMBER(#REF!),#REF!,IF(ISNUMBER(J99),J99,"")))</f>
        <v>0</v>
      </c>
      <c r="P99" s="34" t="s">
        <v>44</v>
      </c>
    </row>
    <row r="100" spans="1:16" ht="29.45" customHeight="1" thickBot="1" x14ac:dyDescent="0.3">
      <c r="A100" s="34">
        <v>99</v>
      </c>
      <c r="B100" s="14" t="s">
        <v>38</v>
      </c>
      <c r="C100" s="60" t="s">
        <v>39</v>
      </c>
      <c r="D100" s="76" t="s">
        <v>199</v>
      </c>
      <c r="E100" s="76" t="s">
        <v>269</v>
      </c>
      <c r="F100" s="77" t="s">
        <v>270</v>
      </c>
      <c r="G100" s="77">
        <v>25</v>
      </c>
      <c r="H100" s="77" t="s">
        <v>53</v>
      </c>
      <c r="I100" s="38" t="s">
        <v>8</v>
      </c>
      <c r="J100" s="56">
        <v>2.9429989999999999</v>
      </c>
      <c r="K100" s="73">
        <f>IF(UPPER($I100)="FIX",ROUND('Ponuka dodávateľa'!$C$3,2),"")</f>
        <v>0</v>
      </c>
      <c r="L100" s="73" t="str">
        <f>IF(UPPER($I100)="FIX/SPOT",ROUND('Ponuka dodávateľa'!$C$4,2),"")</f>
        <v/>
      </c>
      <c r="M100" s="73" t="str">
        <f>IF(UPPER($I100)="REGULOVANÉ",ROUND('Ponuka dodávateľa'!$C$5,2),"")</f>
        <v/>
      </c>
      <c r="N100" s="74">
        <f>ROUND(IF(UPPER($I100)="FIX", $K100*$O100, IF(UPPER($I100)="SPOT",#REF!* $O100, IF(OR(UPPER($I100)="REGULOVANE",UPPER($I100)="REGULOVANÉ"), $M100*$O100, IF(UPPER($I100)="FIX/SPOT", $L100*$O100, "")))),2)</f>
        <v>0</v>
      </c>
      <c r="O100" s="75">
        <f>IF(AND(ISNUMBER(#REF!),ISNUMBER(J100)),AVERAGE(#REF!,J100),IF(ISNUMBER(#REF!),#REF!,IF(ISNUMBER(J100),J100,"")))</f>
        <v>2.9429989999999999</v>
      </c>
      <c r="P100" s="34" t="s">
        <v>44</v>
      </c>
    </row>
    <row r="101" spans="1:16" ht="29.45" customHeight="1" thickBot="1" x14ac:dyDescent="0.3">
      <c r="A101" s="34">
        <v>100</v>
      </c>
      <c r="B101" s="14" t="s">
        <v>38</v>
      </c>
      <c r="C101" s="60" t="s">
        <v>39</v>
      </c>
      <c r="D101" s="76" t="s">
        <v>199</v>
      </c>
      <c r="E101" s="76" t="s">
        <v>271</v>
      </c>
      <c r="F101" s="77" t="s">
        <v>272</v>
      </c>
      <c r="G101" s="77">
        <v>6</v>
      </c>
      <c r="H101" s="77" t="s">
        <v>53</v>
      </c>
      <c r="I101" s="38" t="s">
        <v>8</v>
      </c>
      <c r="J101" s="56">
        <v>0</v>
      </c>
      <c r="K101" s="73">
        <f>IF(UPPER($I101)="FIX",ROUND('Ponuka dodávateľa'!$C$3,2),"")</f>
        <v>0</v>
      </c>
      <c r="L101" s="73" t="str">
        <f>IF(UPPER($I101)="FIX/SPOT",ROUND('Ponuka dodávateľa'!$C$4,2),"")</f>
        <v/>
      </c>
      <c r="M101" s="73" t="str">
        <f>IF(UPPER($I101)="REGULOVANÉ",ROUND('Ponuka dodávateľa'!$C$5,2),"")</f>
        <v/>
      </c>
      <c r="N101" s="74">
        <f>ROUND(IF(UPPER($I101)="FIX", $K101*$O101, IF(UPPER($I101)="SPOT",#REF!* $O101, IF(OR(UPPER($I101)="REGULOVANE",UPPER($I101)="REGULOVANÉ"), $M101*$O101, IF(UPPER($I101)="FIX/SPOT", $L101*$O101, "")))),2)</f>
        <v>0</v>
      </c>
      <c r="O101" s="75">
        <f>IF(AND(ISNUMBER(#REF!),ISNUMBER(J101)),AVERAGE(#REF!,J101),IF(ISNUMBER(#REF!),#REF!,IF(ISNUMBER(J101),J101,"")))</f>
        <v>0</v>
      </c>
      <c r="P101" s="34" t="s">
        <v>44</v>
      </c>
    </row>
    <row r="102" spans="1:16" ht="29.45" customHeight="1" thickBot="1" x14ac:dyDescent="0.3">
      <c r="A102" s="34">
        <v>101</v>
      </c>
      <c r="B102" s="14" t="s">
        <v>38</v>
      </c>
      <c r="C102" s="60" t="s">
        <v>39</v>
      </c>
      <c r="D102" s="76" t="s">
        <v>199</v>
      </c>
      <c r="E102" s="76" t="s">
        <v>273</v>
      </c>
      <c r="F102" s="77" t="s">
        <v>274</v>
      </c>
      <c r="G102" s="77">
        <v>6</v>
      </c>
      <c r="H102" s="77" t="s">
        <v>53</v>
      </c>
      <c r="I102" s="38" t="s">
        <v>8</v>
      </c>
      <c r="J102" s="56">
        <v>0</v>
      </c>
      <c r="K102" s="73">
        <f>IF(UPPER($I102)="FIX",ROUND('Ponuka dodávateľa'!$C$3,2),"")</f>
        <v>0</v>
      </c>
      <c r="L102" s="73" t="str">
        <f>IF(UPPER($I102)="FIX/SPOT",ROUND('Ponuka dodávateľa'!$C$4,2),"")</f>
        <v/>
      </c>
      <c r="M102" s="73" t="str">
        <f>IF(UPPER($I102)="REGULOVANÉ",ROUND('Ponuka dodávateľa'!$C$5,2),"")</f>
        <v/>
      </c>
      <c r="N102" s="74">
        <f>ROUND(IF(UPPER($I102)="FIX", $K102*$O102, IF(UPPER($I102)="SPOT",#REF!* $O102, IF(OR(UPPER($I102)="REGULOVANE",UPPER($I102)="REGULOVANÉ"), $M102*$O102, IF(UPPER($I102)="FIX/SPOT", $L102*$O102, "")))),2)</f>
        <v>0</v>
      </c>
      <c r="O102" s="75">
        <f>IF(AND(ISNUMBER(#REF!),ISNUMBER(J102)),AVERAGE(#REF!,J102),IF(ISNUMBER(#REF!),#REF!,IF(ISNUMBER(J102),J102,"")))</f>
        <v>0</v>
      </c>
      <c r="P102" s="34" t="s">
        <v>44</v>
      </c>
    </row>
    <row r="103" spans="1:16" ht="29.45" customHeight="1" thickBot="1" x14ac:dyDescent="0.3">
      <c r="A103" s="34">
        <v>102</v>
      </c>
      <c r="B103" s="14" t="s">
        <v>38</v>
      </c>
      <c r="C103" s="60" t="s">
        <v>39</v>
      </c>
      <c r="D103" s="76" t="s">
        <v>199</v>
      </c>
      <c r="E103" s="76" t="s">
        <v>275</v>
      </c>
      <c r="F103" s="77" t="s">
        <v>276</v>
      </c>
      <c r="G103" s="77">
        <v>6</v>
      </c>
      <c r="H103" s="77" t="s">
        <v>53</v>
      </c>
      <c r="I103" s="38" t="s">
        <v>8</v>
      </c>
      <c r="J103" s="56">
        <v>0</v>
      </c>
      <c r="K103" s="73">
        <f>IF(UPPER($I103)="FIX",ROUND('Ponuka dodávateľa'!$C$3,2),"")</f>
        <v>0</v>
      </c>
      <c r="L103" s="73" t="str">
        <f>IF(UPPER($I103)="FIX/SPOT",ROUND('Ponuka dodávateľa'!$C$4,2),"")</f>
        <v/>
      </c>
      <c r="M103" s="73" t="str">
        <f>IF(UPPER($I103)="REGULOVANÉ",ROUND('Ponuka dodávateľa'!$C$5,2),"")</f>
        <v/>
      </c>
      <c r="N103" s="74">
        <f>ROUND(IF(UPPER($I103)="FIX", $K103*$O103, IF(UPPER($I103)="SPOT",#REF!* $O103, IF(OR(UPPER($I103)="REGULOVANE",UPPER($I103)="REGULOVANÉ"), $M103*$O103, IF(UPPER($I103)="FIX/SPOT", $L103*$O103, "")))),2)</f>
        <v>0</v>
      </c>
      <c r="O103" s="75">
        <f>IF(AND(ISNUMBER(#REF!),ISNUMBER(J103)),AVERAGE(#REF!,J103),IF(ISNUMBER(#REF!),#REF!,IF(ISNUMBER(J103),J103,"")))</f>
        <v>0</v>
      </c>
      <c r="P103" s="34" t="s">
        <v>44</v>
      </c>
    </row>
    <row r="104" spans="1:16" ht="29.45" customHeight="1" thickBot="1" x14ac:dyDescent="0.3">
      <c r="A104" s="34">
        <v>103</v>
      </c>
      <c r="B104" s="14" t="s">
        <v>38</v>
      </c>
      <c r="C104" s="60" t="s">
        <v>39</v>
      </c>
      <c r="D104" s="76" t="s">
        <v>199</v>
      </c>
      <c r="E104" s="76" t="s">
        <v>277</v>
      </c>
      <c r="F104" s="77" t="s">
        <v>278</v>
      </c>
      <c r="G104" s="77">
        <v>25</v>
      </c>
      <c r="H104" s="77" t="s">
        <v>53</v>
      </c>
      <c r="I104" s="38" t="s">
        <v>8</v>
      </c>
      <c r="J104" s="56">
        <v>2.8109999999999999</v>
      </c>
      <c r="K104" s="73">
        <f>IF(UPPER($I104)="FIX",ROUND('Ponuka dodávateľa'!$C$3,2),"")</f>
        <v>0</v>
      </c>
      <c r="L104" s="73" t="str">
        <f>IF(UPPER($I104)="FIX/SPOT",ROUND('Ponuka dodávateľa'!$C$4,2),"")</f>
        <v/>
      </c>
      <c r="M104" s="73" t="str">
        <f>IF(UPPER($I104)="REGULOVANÉ",ROUND('Ponuka dodávateľa'!$C$5,2),"")</f>
        <v/>
      </c>
      <c r="N104" s="74">
        <f>ROUND(IF(UPPER($I104)="FIX", $K104*$O104, IF(UPPER($I104)="SPOT",#REF!* $O104, IF(OR(UPPER($I104)="REGULOVANE",UPPER($I104)="REGULOVANÉ"), $M104*$O104, IF(UPPER($I104)="FIX/SPOT", $L104*$O104, "")))),2)</f>
        <v>0</v>
      </c>
      <c r="O104" s="75">
        <f>IF(AND(ISNUMBER(#REF!),ISNUMBER(J104)),AVERAGE(#REF!,J104),IF(ISNUMBER(#REF!),#REF!,IF(ISNUMBER(J104),J104,"")))</f>
        <v>2.8109999999999999</v>
      </c>
      <c r="P104" s="34" t="s">
        <v>44</v>
      </c>
    </row>
    <row r="105" spans="1:16" ht="29.45" customHeight="1" thickBot="1" x14ac:dyDescent="0.3">
      <c r="A105" s="34">
        <v>104</v>
      </c>
      <c r="B105" s="14" t="s">
        <v>38</v>
      </c>
      <c r="C105" s="60" t="s">
        <v>39</v>
      </c>
      <c r="D105" s="76" t="s">
        <v>199</v>
      </c>
      <c r="E105" s="76" t="s">
        <v>279</v>
      </c>
      <c r="F105" s="77" t="s">
        <v>280</v>
      </c>
      <c r="G105" s="77">
        <v>10</v>
      </c>
      <c r="H105" s="77" t="s">
        <v>53</v>
      </c>
      <c r="I105" s="38" t="s">
        <v>8</v>
      </c>
      <c r="J105" s="56">
        <v>0</v>
      </c>
      <c r="K105" s="73">
        <f>IF(UPPER($I105)="FIX",ROUND('Ponuka dodávateľa'!$C$3,2),"")</f>
        <v>0</v>
      </c>
      <c r="L105" s="73" t="str">
        <f>IF(UPPER($I105)="FIX/SPOT",ROUND('Ponuka dodávateľa'!$C$4,2),"")</f>
        <v/>
      </c>
      <c r="M105" s="73" t="str">
        <f>IF(UPPER($I105)="REGULOVANÉ",ROUND('Ponuka dodávateľa'!$C$5,2),"")</f>
        <v/>
      </c>
      <c r="N105" s="74">
        <f>ROUND(IF(UPPER($I105)="FIX", $K105*$O105, IF(UPPER($I105)="SPOT",#REF!* $O105, IF(OR(UPPER($I105)="REGULOVANE",UPPER($I105)="REGULOVANÉ"), $M105*$O105, IF(UPPER($I105)="FIX/SPOT", $L105*$O105, "")))),2)</f>
        <v>0</v>
      </c>
      <c r="O105" s="75">
        <f>IF(AND(ISNUMBER(#REF!),ISNUMBER(J105)),AVERAGE(#REF!,J105),IF(ISNUMBER(#REF!),#REF!,IF(ISNUMBER(J105),J105,"")))</f>
        <v>0</v>
      </c>
      <c r="P105" s="34" t="s">
        <v>44</v>
      </c>
    </row>
    <row r="106" spans="1:16" ht="29.45" customHeight="1" thickBot="1" x14ac:dyDescent="0.3">
      <c r="A106" s="34">
        <v>105</v>
      </c>
      <c r="B106" s="14" t="s">
        <v>38</v>
      </c>
      <c r="C106" s="60" t="s">
        <v>39</v>
      </c>
      <c r="D106" s="76" t="s">
        <v>199</v>
      </c>
      <c r="E106" s="76" t="s">
        <v>281</v>
      </c>
      <c r="F106" s="77" t="s">
        <v>282</v>
      </c>
      <c r="G106" s="77">
        <v>0</v>
      </c>
      <c r="H106" s="77" t="s">
        <v>53</v>
      </c>
      <c r="I106" s="38" t="s">
        <v>8</v>
      </c>
      <c r="J106" s="56">
        <v>0</v>
      </c>
      <c r="K106" s="73">
        <f>IF(UPPER($I106)="FIX",ROUND('Ponuka dodávateľa'!$C$3,2),"")</f>
        <v>0</v>
      </c>
      <c r="L106" s="73" t="str">
        <f>IF(UPPER($I106)="FIX/SPOT",ROUND('Ponuka dodávateľa'!$C$4,2),"")</f>
        <v/>
      </c>
      <c r="M106" s="73" t="str">
        <f>IF(UPPER($I106)="REGULOVANÉ",ROUND('Ponuka dodávateľa'!$C$5,2),"")</f>
        <v/>
      </c>
      <c r="N106" s="74">
        <f>ROUND(IF(UPPER($I106)="FIX", $K106*$O106, IF(UPPER($I106)="SPOT",#REF!* $O106, IF(OR(UPPER($I106)="REGULOVANE",UPPER($I106)="REGULOVANÉ"), $M106*$O106, IF(UPPER($I106)="FIX/SPOT", $L106*$O106, "")))),2)</f>
        <v>0</v>
      </c>
      <c r="O106" s="75">
        <f>IF(AND(ISNUMBER(#REF!),ISNUMBER(J106)),AVERAGE(#REF!,J106),IF(ISNUMBER(#REF!),#REF!,IF(ISNUMBER(J106),J106,"")))</f>
        <v>0</v>
      </c>
      <c r="P106" s="34" t="s">
        <v>44</v>
      </c>
    </row>
    <row r="107" spans="1:16" ht="29.45" customHeight="1" thickBot="1" x14ac:dyDescent="0.3">
      <c r="A107" s="34">
        <v>106</v>
      </c>
      <c r="B107" s="14" t="s">
        <v>38</v>
      </c>
      <c r="C107" s="60" t="s">
        <v>39</v>
      </c>
      <c r="D107" s="76" t="s">
        <v>199</v>
      </c>
      <c r="E107" s="76" t="s">
        <v>283</v>
      </c>
      <c r="F107" s="77" t="s">
        <v>284</v>
      </c>
      <c r="G107" s="77">
        <v>25</v>
      </c>
      <c r="H107" s="77" t="s">
        <v>53</v>
      </c>
      <c r="I107" s="38" t="s">
        <v>8</v>
      </c>
      <c r="J107" s="56">
        <v>2.0479970000000001</v>
      </c>
      <c r="K107" s="73">
        <f>IF(UPPER($I107)="FIX",ROUND('Ponuka dodávateľa'!$C$3,2),"")</f>
        <v>0</v>
      </c>
      <c r="L107" s="73" t="str">
        <f>IF(UPPER($I107)="FIX/SPOT",ROUND('Ponuka dodávateľa'!$C$4,2),"")</f>
        <v/>
      </c>
      <c r="M107" s="73" t="str">
        <f>IF(UPPER($I107)="REGULOVANÉ",ROUND('Ponuka dodávateľa'!$C$5,2),"")</f>
        <v/>
      </c>
      <c r="N107" s="74">
        <f>ROUND(IF(UPPER($I107)="FIX", $K107*$O107, IF(UPPER($I107)="SPOT",#REF!* $O107, IF(OR(UPPER($I107)="REGULOVANE",UPPER($I107)="REGULOVANÉ"), $M107*$O107, IF(UPPER($I107)="FIX/SPOT", $L107*$O107, "")))),2)</f>
        <v>0</v>
      </c>
      <c r="O107" s="75">
        <f>IF(AND(ISNUMBER(#REF!),ISNUMBER(J107)),AVERAGE(#REF!,J107),IF(ISNUMBER(#REF!),#REF!,IF(ISNUMBER(J107),J107,"")))</f>
        <v>2.0479970000000001</v>
      </c>
      <c r="P107" s="34" t="s">
        <v>44</v>
      </c>
    </row>
    <row r="108" spans="1:16" ht="29.45" customHeight="1" thickBot="1" x14ac:dyDescent="0.3">
      <c r="A108" s="34">
        <v>107</v>
      </c>
      <c r="B108" s="14" t="s">
        <v>38</v>
      </c>
      <c r="C108" s="60" t="s">
        <v>39</v>
      </c>
      <c r="D108" s="76" t="s">
        <v>199</v>
      </c>
      <c r="E108" s="76" t="s">
        <v>285</v>
      </c>
      <c r="F108" s="77" t="s">
        <v>286</v>
      </c>
      <c r="G108" s="77">
        <v>6</v>
      </c>
      <c r="H108" s="77" t="s">
        <v>53</v>
      </c>
      <c r="I108" s="38" t="s">
        <v>8</v>
      </c>
      <c r="J108" s="56">
        <v>0</v>
      </c>
      <c r="K108" s="73">
        <f>IF(UPPER($I108)="FIX",ROUND('Ponuka dodávateľa'!$C$3,2),"")</f>
        <v>0</v>
      </c>
      <c r="L108" s="73" t="str">
        <f>IF(UPPER($I108)="FIX/SPOT",ROUND('Ponuka dodávateľa'!$C$4,2),"")</f>
        <v/>
      </c>
      <c r="M108" s="73" t="str">
        <f>IF(UPPER($I108)="REGULOVANÉ",ROUND('Ponuka dodávateľa'!$C$5,2),"")</f>
        <v/>
      </c>
      <c r="N108" s="74">
        <f>ROUND(IF(UPPER($I108)="FIX", $K108*$O108, IF(UPPER($I108)="SPOT",#REF!* $O108, IF(OR(UPPER($I108)="REGULOVANE",UPPER($I108)="REGULOVANÉ"), $M108*$O108, IF(UPPER($I108)="FIX/SPOT", $L108*$O108, "")))),2)</f>
        <v>0</v>
      </c>
      <c r="O108" s="75">
        <f>IF(AND(ISNUMBER(#REF!),ISNUMBER(J108)),AVERAGE(#REF!,J108),IF(ISNUMBER(#REF!),#REF!,IF(ISNUMBER(J108),J108,"")))</f>
        <v>0</v>
      </c>
      <c r="P108" s="34" t="s">
        <v>44</v>
      </c>
    </row>
    <row r="109" spans="1:16" ht="29.45" customHeight="1" thickBot="1" x14ac:dyDescent="0.3">
      <c r="A109" s="34">
        <v>108</v>
      </c>
      <c r="B109" s="14" t="s">
        <v>38</v>
      </c>
      <c r="C109" s="60" t="s">
        <v>39</v>
      </c>
      <c r="D109" s="76" t="s">
        <v>199</v>
      </c>
      <c r="E109" s="76" t="s">
        <v>285</v>
      </c>
      <c r="F109" s="77" t="s">
        <v>287</v>
      </c>
      <c r="G109" s="77">
        <v>6</v>
      </c>
      <c r="H109" s="77" t="s">
        <v>53</v>
      </c>
      <c r="I109" s="38" t="s">
        <v>8</v>
      </c>
      <c r="J109" s="56">
        <v>0</v>
      </c>
      <c r="K109" s="73">
        <f>IF(UPPER($I109)="FIX",ROUND('Ponuka dodávateľa'!$C$3,2),"")</f>
        <v>0</v>
      </c>
      <c r="L109" s="73" t="str">
        <f>IF(UPPER($I109)="FIX/SPOT",ROUND('Ponuka dodávateľa'!$C$4,2),"")</f>
        <v/>
      </c>
      <c r="M109" s="73" t="str">
        <f>IF(UPPER($I109)="REGULOVANÉ",ROUND('Ponuka dodávateľa'!$C$5,2),"")</f>
        <v/>
      </c>
      <c r="N109" s="74">
        <f>ROUND(IF(UPPER($I109)="FIX", $K109*$O109, IF(UPPER($I109)="SPOT",#REF!* $O109, IF(OR(UPPER($I109)="REGULOVANE",UPPER($I109)="REGULOVANÉ"), $M109*$O109, IF(UPPER($I109)="FIX/SPOT", $L109*$O109, "")))),2)</f>
        <v>0</v>
      </c>
      <c r="O109" s="75">
        <f>IF(AND(ISNUMBER(#REF!),ISNUMBER(J109)),AVERAGE(#REF!,J109),IF(ISNUMBER(#REF!),#REF!,IF(ISNUMBER(J109),J109,"")))</f>
        <v>0</v>
      </c>
      <c r="P109" s="34" t="s">
        <v>44</v>
      </c>
    </row>
    <row r="110" spans="1:16" ht="29.45" customHeight="1" thickBot="1" x14ac:dyDescent="0.3">
      <c r="A110" s="34">
        <v>109</v>
      </c>
      <c r="B110" s="14" t="s">
        <v>38</v>
      </c>
      <c r="C110" s="60" t="s">
        <v>39</v>
      </c>
      <c r="D110" s="76" t="s">
        <v>199</v>
      </c>
      <c r="E110" s="76" t="s">
        <v>285</v>
      </c>
      <c r="F110" s="77" t="s">
        <v>288</v>
      </c>
      <c r="G110" s="77">
        <v>6</v>
      </c>
      <c r="H110" s="77" t="s">
        <v>53</v>
      </c>
      <c r="I110" s="38" t="s">
        <v>8</v>
      </c>
      <c r="J110" s="56">
        <v>0</v>
      </c>
      <c r="K110" s="73">
        <f>IF(UPPER($I110)="FIX",ROUND('Ponuka dodávateľa'!$C$3,2),"")</f>
        <v>0</v>
      </c>
      <c r="L110" s="73" t="str">
        <f>IF(UPPER($I110)="FIX/SPOT",ROUND('Ponuka dodávateľa'!$C$4,2),"")</f>
        <v/>
      </c>
      <c r="M110" s="73" t="str">
        <f>IF(UPPER($I110)="REGULOVANÉ",ROUND('Ponuka dodávateľa'!$C$5,2),"")</f>
        <v/>
      </c>
      <c r="N110" s="74">
        <f>ROUND(IF(UPPER($I110)="FIX", $K110*$O110, IF(UPPER($I110)="SPOT",#REF!* $O110, IF(OR(UPPER($I110)="REGULOVANE",UPPER($I110)="REGULOVANÉ"), $M110*$O110, IF(UPPER($I110)="FIX/SPOT", $L110*$O110, "")))),2)</f>
        <v>0</v>
      </c>
      <c r="O110" s="75">
        <f>IF(AND(ISNUMBER(#REF!),ISNUMBER(J110)),AVERAGE(#REF!,J110),IF(ISNUMBER(#REF!),#REF!,IF(ISNUMBER(J110),J110,"")))</f>
        <v>0</v>
      </c>
      <c r="P110" s="34" t="s">
        <v>44</v>
      </c>
    </row>
    <row r="111" spans="1:16" ht="29.45" customHeight="1" thickBot="1" x14ac:dyDescent="0.3">
      <c r="A111" s="34">
        <v>110</v>
      </c>
      <c r="B111" s="14" t="s">
        <v>38</v>
      </c>
      <c r="C111" s="60" t="s">
        <v>39</v>
      </c>
      <c r="D111" s="76" t="s">
        <v>199</v>
      </c>
      <c r="E111" s="76" t="s">
        <v>285</v>
      </c>
      <c r="F111" s="77" t="s">
        <v>289</v>
      </c>
      <c r="G111" s="77">
        <v>6</v>
      </c>
      <c r="H111" s="77" t="s">
        <v>53</v>
      </c>
      <c r="I111" s="38" t="s">
        <v>8</v>
      </c>
      <c r="J111" s="56">
        <v>0</v>
      </c>
      <c r="K111" s="73">
        <f>IF(UPPER($I111)="FIX",ROUND('Ponuka dodávateľa'!$C$3,2),"")</f>
        <v>0</v>
      </c>
      <c r="L111" s="73" t="str">
        <f>IF(UPPER($I111)="FIX/SPOT",ROUND('Ponuka dodávateľa'!$C$4,2),"")</f>
        <v/>
      </c>
      <c r="M111" s="73" t="str">
        <f>IF(UPPER($I111)="REGULOVANÉ",ROUND('Ponuka dodávateľa'!$C$5,2),"")</f>
        <v/>
      </c>
      <c r="N111" s="74">
        <f>ROUND(IF(UPPER($I111)="FIX", $K111*$O111, IF(UPPER($I111)="SPOT",#REF!* $O111, IF(OR(UPPER($I111)="REGULOVANE",UPPER($I111)="REGULOVANÉ"), $M111*$O111, IF(UPPER($I111)="FIX/SPOT", $L111*$O111, "")))),2)</f>
        <v>0</v>
      </c>
      <c r="O111" s="75">
        <f>IF(AND(ISNUMBER(#REF!),ISNUMBER(J111)),AVERAGE(#REF!,J111),IF(ISNUMBER(#REF!),#REF!,IF(ISNUMBER(J111),J111,"")))</f>
        <v>0</v>
      </c>
      <c r="P111" s="34" t="s">
        <v>44</v>
      </c>
    </row>
    <row r="112" spans="1:16" ht="29.45" customHeight="1" thickBot="1" x14ac:dyDescent="0.3">
      <c r="A112" s="34">
        <v>111</v>
      </c>
      <c r="B112" s="14" t="s">
        <v>38</v>
      </c>
      <c r="C112" s="60" t="s">
        <v>39</v>
      </c>
      <c r="D112" s="76" t="s">
        <v>199</v>
      </c>
      <c r="E112" s="76" t="s">
        <v>290</v>
      </c>
      <c r="F112" s="77" t="s">
        <v>291</v>
      </c>
      <c r="G112" s="77">
        <v>20</v>
      </c>
      <c r="H112" s="77" t="s">
        <v>53</v>
      </c>
      <c r="I112" s="38" t="s">
        <v>8</v>
      </c>
      <c r="J112" s="56">
        <v>3.0599989999999999</v>
      </c>
      <c r="K112" s="73">
        <f>IF(UPPER($I112)="FIX",ROUND('Ponuka dodávateľa'!$C$3,2),"")</f>
        <v>0</v>
      </c>
      <c r="L112" s="73" t="str">
        <f>IF(UPPER($I112)="FIX/SPOT",ROUND('Ponuka dodávateľa'!$C$4,2),"")</f>
        <v/>
      </c>
      <c r="M112" s="73" t="str">
        <f>IF(UPPER($I112)="REGULOVANÉ",ROUND('Ponuka dodávateľa'!$C$5,2),"")</f>
        <v/>
      </c>
      <c r="N112" s="74">
        <f>ROUND(IF(UPPER($I112)="FIX", $K112*$O112, IF(UPPER($I112)="SPOT",#REF!* $O112, IF(OR(UPPER($I112)="REGULOVANE",UPPER($I112)="REGULOVANÉ"), $M112*$O112, IF(UPPER($I112)="FIX/SPOT", $L112*$O112, "")))),2)</f>
        <v>0</v>
      </c>
      <c r="O112" s="75">
        <f>IF(AND(ISNUMBER(#REF!),ISNUMBER(J112)),AVERAGE(#REF!,J112),IF(ISNUMBER(#REF!),#REF!,IF(ISNUMBER(J112),J112,"")))</f>
        <v>3.0599989999999999</v>
      </c>
      <c r="P112" s="34" t="s">
        <v>44</v>
      </c>
    </row>
    <row r="113" spans="1:16" ht="29.45" customHeight="1" thickBot="1" x14ac:dyDescent="0.3">
      <c r="A113" s="34">
        <v>112</v>
      </c>
      <c r="B113" s="14" t="s">
        <v>38</v>
      </c>
      <c r="C113" s="60" t="s">
        <v>39</v>
      </c>
      <c r="D113" s="76" t="s">
        <v>199</v>
      </c>
      <c r="E113" s="76" t="s">
        <v>292</v>
      </c>
      <c r="F113" s="77" t="s">
        <v>293</v>
      </c>
      <c r="G113" s="77">
        <v>25</v>
      </c>
      <c r="H113" s="77" t="s">
        <v>53</v>
      </c>
      <c r="I113" s="38" t="s">
        <v>8</v>
      </c>
      <c r="J113" s="56">
        <v>3.9879959999999999</v>
      </c>
      <c r="K113" s="73">
        <f>IF(UPPER($I113)="FIX",ROUND('Ponuka dodávateľa'!$C$3,2),"")</f>
        <v>0</v>
      </c>
      <c r="L113" s="73" t="str">
        <f>IF(UPPER($I113)="FIX/SPOT",ROUND('Ponuka dodávateľa'!$C$4,2),"")</f>
        <v/>
      </c>
      <c r="M113" s="73" t="str">
        <f>IF(UPPER($I113)="REGULOVANÉ",ROUND('Ponuka dodávateľa'!$C$5,2),"")</f>
        <v/>
      </c>
      <c r="N113" s="74">
        <f>ROUND(IF(UPPER($I113)="FIX", $K113*$O113, IF(UPPER($I113)="SPOT",#REF!* $O113, IF(OR(UPPER($I113)="REGULOVANE",UPPER($I113)="REGULOVANÉ"), $M113*$O113, IF(UPPER($I113)="FIX/SPOT", $L113*$O113, "")))),2)</f>
        <v>0</v>
      </c>
      <c r="O113" s="75">
        <f>IF(AND(ISNUMBER(#REF!),ISNUMBER(J113)),AVERAGE(#REF!,J113),IF(ISNUMBER(#REF!),#REF!,IF(ISNUMBER(J113),J113,"")))</f>
        <v>3.9879959999999999</v>
      </c>
      <c r="P113" s="34" t="s">
        <v>44</v>
      </c>
    </row>
    <row r="114" spans="1:16" ht="29.45" customHeight="1" thickBot="1" x14ac:dyDescent="0.3">
      <c r="A114" s="34">
        <v>113</v>
      </c>
      <c r="B114" s="14" t="s">
        <v>38</v>
      </c>
      <c r="C114" s="60" t="s">
        <v>39</v>
      </c>
      <c r="D114" s="76" t="s">
        <v>199</v>
      </c>
      <c r="E114" s="76" t="s">
        <v>294</v>
      </c>
      <c r="F114" s="77" t="s">
        <v>295</v>
      </c>
      <c r="G114" s="77">
        <v>25</v>
      </c>
      <c r="H114" s="77" t="s">
        <v>53</v>
      </c>
      <c r="I114" s="38" t="s">
        <v>8</v>
      </c>
      <c r="J114" s="56">
        <v>3.8929990000000001</v>
      </c>
      <c r="K114" s="73">
        <f>IF(UPPER($I114)="FIX",ROUND('Ponuka dodávateľa'!$C$3,2),"")</f>
        <v>0</v>
      </c>
      <c r="L114" s="73" t="str">
        <f>IF(UPPER($I114)="FIX/SPOT",ROUND('Ponuka dodávateľa'!$C$4,2),"")</f>
        <v/>
      </c>
      <c r="M114" s="73" t="str">
        <f>IF(UPPER($I114)="REGULOVANÉ",ROUND('Ponuka dodávateľa'!$C$5,2),"")</f>
        <v/>
      </c>
      <c r="N114" s="74">
        <f>ROUND(IF(UPPER($I114)="FIX", $K114*$O114, IF(UPPER($I114)="SPOT",#REF!* $O114, IF(OR(UPPER($I114)="REGULOVANE",UPPER($I114)="REGULOVANÉ"), $M114*$O114, IF(UPPER($I114)="FIX/SPOT", $L114*$O114, "")))),2)</f>
        <v>0</v>
      </c>
      <c r="O114" s="75">
        <f>IF(AND(ISNUMBER(#REF!),ISNUMBER(J114)),AVERAGE(#REF!,J114),IF(ISNUMBER(#REF!),#REF!,IF(ISNUMBER(J114),J114,"")))</f>
        <v>3.8929990000000001</v>
      </c>
      <c r="P114" s="34" t="s">
        <v>44</v>
      </c>
    </row>
    <row r="115" spans="1:16" ht="29.45" customHeight="1" thickBot="1" x14ac:dyDescent="0.3">
      <c r="A115" s="34">
        <v>114</v>
      </c>
      <c r="B115" s="14" t="s">
        <v>38</v>
      </c>
      <c r="C115" s="60" t="s">
        <v>39</v>
      </c>
      <c r="D115" s="76" t="s">
        <v>199</v>
      </c>
      <c r="E115" s="76" t="s">
        <v>296</v>
      </c>
      <c r="F115" s="77" t="s">
        <v>297</v>
      </c>
      <c r="G115" s="77">
        <v>16</v>
      </c>
      <c r="H115" s="77" t="s">
        <v>53</v>
      </c>
      <c r="I115" s="38" t="s">
        <v>8</v>
      </c>
      <c r="J115" s="56">
        <v>1.741997</v>
      </c>
      <c r="K115" s="73">
        <f>IF(UPPER($I115)="FIX",ROUND('Ponuka dodávateľa'!$C$3,2),"")</f>
        <v>0</v>
      </c>
      <c r="L115" s="73" t="str">
        <f>IF(UPPER($I115)="FIX/SPOT",ROUND('Ponuka dodávateľa'!$C$4,2),"")</f>
        <v/>
      </c>
      <c r="M115" s="73" t="str">
        <f>IF(UPPER($I115)="REGULOVANÉ",ROUND('Ponuka dodávateľa'!$C$5,2),"")</f>
        <v/>
      </c>
      <c r="N115" s="74">
        <f>ROUND(IF(UPPER($I115)="FIX", $K115*$O115, IF(UPPER($I115)="SPOT",#REF!* $O115, IF(OR(UPPER($I115)="REGULOVANE",UPPER($I115)="REGULOVANÉ"), $M115*$O115, IF(UPPER($I115)="FIX/SPOT", $L115*$O115, "")))),2)</f>
        <v>0</v>
      </c>
      <c r="O115" s="75">
        <f>IF(AND(ISNUMBER(#REF!),ISNUMBER(J115)),AVERAGE(#REF!,J115),IF(ISNUMBER(#REF!),#REF!,IF(ISNUMBER(J115),J115,"")))</f>
        <v>1.741997</v>
      </c>
      <c r="P115" s="34" t="s">
        <v>44</v>
      </c>
    </row>
    <row r="116" spans="1:16" ht="29.45" customHeight="1" thickBot="1" x14ac:dyDescent="0.3">
      <c r="A116" s="34">
        <v>115</v>
      </c>
      <c r="B116" s="14" t="s">
        <v>38</v>
      </c>
      <c r="C116" s="60" t="s">
        <v>39</v>
      </c>
      <c r="D116" s="76" t="s">
        <v>199</v>
      </c>
      <c r="E116" s="76" t="s">
        <v>298</v>
      </c>
      <c r="F116" s="77" t="s">
        <v>299</v>
      </c>
      <c r="G116" s="77">
        <v>25</v>
      </c>
      <c r="H116" s="77" t="s">
        <v>53</v>
      </c>
      <c r="I116" s="38" t="s">
        <v>8</v>
      </c>
      <c r="J116" s="56">
        <v>12.269999</v>
      </c>
      <c r="K116" s="73">
        <f>IF(UPPER($I116)="FIX",ROUND('Ponuka dodávateľa'!$C$3,2),"")</f>
        <v>0</v>
      </c>
      <c r="L116" s="73" t="str">
        <f>IF(UPPER($I116)="FIX/SPOT",ROUND('Ponuka dodávateľa'!$C$4,2),"")</f>
        <v/>
      </c>
      <c r="M116" s="73" t="str">
        <f>IF(UPPER($I116)="REGULOVANÉ",ROUND('Ponuka dodávateľa'!$C$5,2),"")</f>
        <v/>
      </c>
      <c r="N116" s="74">
        <f>ROUND(IF(UPPER($I116)="FIX", $K116*$O116, IF(UPPER($I116)="SPOT",#REF!* $O116, IF(OR(UPPER($I116)="REGULOVANE",UPPER($I116)="REGULOVANÉ"), $M116*$O116, IF(UPPER($I116)="FIX/SPOT", $L116*$O116, "")))),2)</f>
        <v>0</v>
      </c>
      <c r="O116" s="75">
        <f>IF(AND(ISNUMBER(#REF!),ISNUMBER(J116)),AVERAGE(#REF!,J116),IF(ISNUMBER(#REF!),#REF!,IF(ISNUMBER(J116),J116,"")))</f>
        <v>12.269999</v>
      </c>
      <c r="P116" s="34" t="s">
        <v>44</v>
      </c>
    </row>
    <row r="117" spans="1:16" ht="29.45" customHeight="1" thickBot="1" x14ac:dyDescent="0.3">
      <c r="A117" s="34">
        <v>116</v>
      </c>
      <c r="B117" s="14" t="s">
        <v>38</v>
      </c>
      <c r="C117" s="60" t="s">
        <v>39</v>
      </c>
      <c r="D117" s="76" t="s">
        <v>199</v>
      </c>
      <c r="E117" s="76" t="s">
        <v>300</v>
      </c>
      <c r="F117" s="77" t="s">
        <v>301</v>
      </c>
      <c r="G117" s="77">
        <v>6</v>
      </c>
      <c r="H117" s="77" t="s">
        <v>53</v>
      </c>
      <c r="I117" s="38" t="s">
        <v>8</v>
      </c>
      <c r="J117" s="56">
        <v>0</v>
      </c>
      <c r="K117" s="73">
        <f>IF(UPPER($I117)="FIX",ROUND('Ponuka dodávateľa'!$C$3,2),"")</f>
        <v>0</v>
      </c>
      <c r="L117" s="73" t="str">
        <f>IF(UPPER($I117)="FIX/SPOT",ROUND('Ponuka dodávateľa'!$C$4,2),"")</f>
        <v/>
      </c>
      <c r="M117" s="73" t="str">
        <f>IF(UPPER($I117)="REGULOVANÉ",ROUND('Ponuka dodávateľa'!$C$5,2),"")</f>
        <v/>
      </c>
      <c r="N117" s="74">
        <f>ROUND(IF(UPPER($I117)="FIX", $K117*$O117, IF(UPPER($I117)="SPOT",#REF!* $O117, IF(OR(UPPER($I117)="REGULOVANE",UPPER($I117)="REGULOVANÉ"), $M117*$O117, IF(UPPER($I117)="FIX/SPOT", $L117*$O117, "")))),2)</f>
        <v>0</v>
      </c>
      <c r="O117" s="75">
        <f>IF(AND(ISNUMBER(#REF!),ISNUMBER(J117)),AVERAGE(#REF!,J117),IF(ISNUMBER(#REF!),#REF!,IF(ISNUMBER(J117),J117,"")))</f>
        <v>0</v>
      </c>
      <c r="P117" s="34" t="s">
        <v>44</v>
      </c>
    </row>
    <row r="118" spans="1:16" ht="29.45" customHeight="1" thickBot="1" x14ac:dyDescent="0.3">
      <c r="A118" s="34">
        <v>117</v>
      </c>
      <c r="B118" s="14" t="s">
        <v>38</v>
      </c>
      <c r="C118" s="60" t="s">
        <v>39</v>
      </c>
      <c r="D118" s="76" t="s">
        <v>199</v>
      </c>
      <c r="E118" s="76" t="s">
        <v>302</v>
      </c>
      <c r="F118" s="77" t="s">
        <v>303</v>
      </c>
      <c r="G118" s="77">
        <v>10</v>
      </c>
      <c r="H118" s="77" t="s">
        <v>53</v>
      </c>
      <c r="I118" s="38" t="s">
        <v>8</v>
      </c>
      <c r="J118" s="56">
        <v>0</v>
      </c>
      <c r="K118" s="73">
        <f>IF(UPPER($I118)="FIX",ROUND('Ponuka dodávateľa'!$C$3,2),"")</f>
        <v>0</v>
      </c>
      <c r="L118" s="73" t="str">
        <f>IF(UPPER($I118)="FIX/SPOT",ROUND('Ponuka dodávateľa'!$C$4,2),"")</f>
        <v/>
      </c>
      <c r="M118" s="73" t="str">
        <f>IF(UPPER($I118)="REGULOVANÉ",ROUND('Ponuka dodávateľa'!$C$5,2),"")</f>
        <v/>
      </c>
      <c r="N118" s="74">
        <f>ROUND(IF(UPPER($I118)="FIX", $K118*$O118, IF(UPPER($I118)="SPOT",#REF!* $O118, IF(OR(UPPER($I118)="REGULOVANE",UPPER($I118)="REGULOVANÉ"), $M118*$O118, IF(UPPER($I118)="FIX/SPOT", $L118*$O118, "")))),2)</f>
        <v>0</v>
      </c>
      <c r="O118" s="75">
        <f>IF(AND(ISNUMBER(#REF!),ISNUMBER(J118)),AVERAGE(#REF!,J118),IF(ISNUMBER(#REF!),#REF!,IF(ISNUMBER(J118),J118,"")))</f>
        <v>0</v>
      </c>
      <c r="P118" s="34" t="s">
        <v>44</v>
      </c>
    </row>
    <row r="119" spans="1:16" ht="29.45" customHeight="1" thickBot="1" x14ac:dyDescent="0.3">
      <c r="A119" s="34">
        <v>118</v>
      </c>
      <c r="B119" s="14" t="s">
        <v>38</v>
      </c>
      <c r="C119" s="60" t="s">
        <v>39</v>
      </c>
      <c r="D119" s="76" t="s">
        <v>199</v>
      </c>
      <c r="E119" s="76" t="s">
        <v>304</v>
      </c>
      <c r="F119" s="77" t="s">
        <v>305</v>
      </c>
      <c r="G119" s="77">
        <v>25</v>
      </c>
      <c r="H119" s="77" t="s">
        <v>53</v>
      </c>
      <c r="I119" s="38" t="s">
        <v>8</v>
      </c>
      <c r="J119" s="56">
        <v>6.6820019999999998</v>
      </c>
      <c r="K119" s="73">
        <f>IF(UPPER($I119)="FIX",ROUND('Ponuka dodávateľa'!$C$3,2),"")</f>
        <v>0</v>
      </c>
      <c r="L119" s="73" t="str">
        <f>IF(UPPER($I119)="FIX/SPOT",ROUND('Ponuka dodávateľa'!$C$4,2),"")</f>
        <v/>
      </c>
      <c r="M119" s="73" t="str">
        <f>IF(UPPER($I119)="REGULOVANÉ",ROUND('Ponuka dodávateľa'!$C$5,2),"")</f>
        <v/>
      </c>
      <c r="N119" s="74">
        <f>ROUND(IF(UPPER($I119)="FIX", $K119*$O119, IF(UPPER($I119)="SPOT",#REF!* $O119, IF(OR(UPPER($I119)="REGULOVANE",UPPER($I119)="REGULOVANÉ"), $M119*$O119, IF(UPPER($I119)="FIX/SPOT", $L119*$O119, "")))),2)</f>
        <v>0</v>
      </c>
      <c r="O119" s="75">
        <f>IF(AND(ISNUMBER(#REF!),ISNUMBER(J119)),AVERAGE(#REF!,J119),IF(ISNUMBER(#REF!),#REF!,IF(ISNUMBER(J119),J119,"")))</f>
        <v>6.6820019999999998</v>
      </c>
      <c r="P119" s="34" t="s">
        <v>44</v>
      </c>
    </row>
    <row r="120" spans="1:16" ht="29.45" customHeight="1" thickBot="1" x14ac:dyDescent="0.3">
      <c r="A120" s="34">
        <v>119</v>
      </c>
      <c r="B120" s="14" t="s">
        <v>38</v>
      </c>
      <c r="C120" s="60" t="s">
        <v>39</v>
      </c>
      <c r="D120" s="76" t="s">
        <v>199</v>
      </c>
      <c r="E120" s="76" t="s">
        <v>306</v>
      </c>
      <c r="F120" s="77" t="s">
        <v>307</v>
      </c>
      <c r="G120" s="77">
        <v>25</v>
      </c>
      <c r="H120" s="77" t="s">
        <v>53</v>
      </c>
      <c r="I120" s="38" t="s">
        <v>8</v>
      </c>
      <c r="J120" s="56">
        <v>4.7179989999999998</v>
      </c>
      <c r="K120" s="73">
        <f>IF(UPPER($I120)="FIX",ROUND('Ponuka dodávateľa'!$C$3,2),"")</f>
        <v>0</v>
      </c>
      <c r="L120" s="73" t="str">
        <f>IF(UPPER($I120)="FIX/SPOT",ROUND('Ponuka dodávateľa'!$C$4,2),"")</f>
        <v/>
      </c>
      <c r="M120" s="73" t="str">
        <f>IF(UPPER($I120)="REGULOVANÉ",ROUND('Ponuka dodávateľa'!$C$5,2),"")</f>
        <v/>
      </c>
      <c r="N120" s="74">
        <f>ROUND(IF(UPPER($I120)="FIX", $K120*$O120, IF(UPPER($I120)="SPOT",#REF!* $O120, IF(OR(UPPER($I120)="REGULOVANE",UPPER($I120)="REGULOVANÉ"), $M120*$O120, IF(UPPER($I120)="FIX/SPOT", $L120*$O120, "")))),2)</f>
        <v>0</v>
      </c>
      <c r="O120" s="75">
        <f>IF(AND(ISNUMBER(#REF!),ISNUMBER(J120)),AVERAGE(#REF!,J120),IF(ISNUMBER(#REF!),#REF!,IF(ISNUMBER(J120),J120,"")))</f>
        <v>4.7179989999999998</v>
      </c>
      <c r="P120" s="34" t="s">
        <v>44</v>
      </c>
    </row>
    <row r="121" spans="1:16" ht="29.45" customHeight="1" thickBot="1" x14ac:dyDescent="0.3">
      <c r="A121" s="34">
        <v>120</v>
      </c>
      <c r="B121" s="14" t="s">
        <v>38</v>
      </c>
      <c r="C121" s="60" t="s">
        <v>39</v>
      </c>
      <c r="D121" s="76" t="s">
        <v>199</v>
      </c>
      <c r="E121" s="76" t="s">
        <v>308</v>
      </c>
      <c r="F121" s="77" t="s">
        <v>309</v>
      </c>
      <c r="G121" s="77">
        <v>25</v>
      </c>
      <c r="H121" s="77" t="s">
        <v>53</v>
      </c>
      <c r="I121" s="38" t="s">
        <v>8</v>
      </c>
      <c r="J121" s="56">
        <v>4.3969969999999998</v>
      </c>
      <c r="K121" s="73">
        <f>IF(UPPER($I121)="FIX",ROUND('Ponuka dodávateľa'!$C$3,2),"")</f>
        <v>0</v>
      </c>
      <c r="L121" s="73" t="str">
        <f>IF(UPPER($I121)="FIX/SPOT",ROUND('Ponuka dodávateľa'!$C$4,2),"")</f>
        <v/>
      </c>
      <c r="M121" s="73" t="str">
        <f>IF(UPPER($I121)="REGULOVANÉ",ROUND('Ponuka dodávateľa'!$C$5,2),"")</f>
        <v/>
      </c>
      <c r="N121" s="74">
        <f>ROUND(IF(UPPER($I121)="FIX", $K121*$O121, IF(UPPER($I121)="SPOT",#REF!* $O121, IF(OR(UPPER($I121)="REGULOVANE",UPPER($I121)="REGULOVANÉ"), $M121*$O121, IF(UPPER($I121)="FIX/SPOT", $L121*$O121, "")))),2)</f>
        <v>0</v>
      </c>
      <c r="O121" s="75">
        <f>IF(AND(ISNUMBER(#REF!),ISNUMBER(J121)),AVERAGE(#REF!,J121),IF(ISNUMBER(#REF!),#REF!,IF(ISNUMBER(J121),J121,"")))</f>
        <v>4.3969969999999998</v>
      </c>
      <c r="P121" s="34" t="s">
        <v>44</v>
      </c>
    </row>
    <row r="122" spans="1:16" ht="29.45" customHeight="1" thickBot="1" x14ac:dyDescent="0.3">
      <c r="A122" s="34">
        <v>121</v>
      </c>
      <c r="B122" s="14" t="s">
        <v>38</v>
      </c>
      <c r="C122" s="60" t="s">
        <v>39</v>
      </c>
      <c r="D122" s="76" t="s">
        <v>310</v>
      </c>
      <c r="E122" s="76" t="s">
        <v>311</v>
      </c>
      <c r="F122" s="77" t="s">
        <v>312</v>
      </c>
      <c r="G122" s="77">
        <v>32</v>
      </c>
      <c r="H122" s="77" t="s">
        <v>48</v>
      </c>
      <c r="I122" s="38" t="s">
        <v>9</v>
      </c>
      <c r="J122" s="56">
        <v>5.5250000000000004</v>
      </c>
      <c r="K122" s="73" t="str">
        <f>IF(UPPER($I122)="FIX",ROUND('Ponuka dodávateľa'!$C$3,2),"")</f>
        <v/>
      </c>
      <c r="L122" s="73">
        <f>IF(UPPER($I122)="FIX/SPOT",ROUND('Ponuka dodávateľa'!$C$4,2),"")</f>
        <v>27.86</v>
      </c>
      <c r="M122" s="73" t="str">
        <f>IF(UPPER($I122)="REGULOVANÉ",ROUND('Ponuka dodávateľa'!$C$5,2),"")</f>
        <v/>
      </c>
      <c r="N122" s="74">
        <f>ROUND(IF(UPPER($I122)="FIX", $K122*$O122, IF(UPPER($I122)="SPOT",#REF!* $O122, IF(OR(UPPER($I122)="REGULOVANE",UPPER($I122)="REGULOVANÉ"), $M122*$O122, IF(UPPER($I122)="FIX/SPOT", $L122*$O122, "")))),2)</f>
        <v>153.93</v>
      </c>
      <c r="O122" s="75">
        <f>IF(AND(ISNUMBER(#REF!),ISNUMBER(J122)),AVERAGE(#REF!,J122),IF(ISNUMBER(#REF!),#REF!,IF(ISNUMBER(J122),J122,"")))</f>
        <v>5.5250000000000004</v>
      </c>
      <c r="P122" s="34" t="s">
        <v>44</v>
      </c>
    </row>
    <row r="123" spans="1:16" ht="29.45" customHeight="1" thickBot="1" x14ac:dyDescent="0.3">
      <c r="A123" s="34">
        <v>122</v>
      </c>
      <c r="B123" s="14" t="s">
        <v>38</v>
      </c>
      <c r="C123" s="60" t="s">
        <v>39</v>
      </c>
      <c r="D123" s="76" t="s">
        <v>310</v>
      </c>
      <c r="E123" s="76" t="s">
        <v>313</v>
      </c>
      <c r="F123" s="77" t="s">
        <v>314</v>
      </c>
      <c r="G123" s="77">
        <v>32</v>
      </c>
      <c r="H123" s="77" t="s">
        <v>53</v>
      </c>
      <c r="I123" s="38" t="s">
        <v>8</v>
      </c>
      <c r="J123" s="56">
        <v>6.652997</v>
      </c>
      <c r="K123" s="73">
        <f>IF(UPPER($I123)="FIX",ROUND('Ponuka dodávateľa'!$C$3,2),"")</f>
        <v>0</v>
      </c>
      <c r="L123" s="73" t="str">
        <f>IF(UPPER($I123)="FIX/SPOT",ROUND('Ponuka dodávateľa'!$C$4,2),"")</f>
        <v/>
      </c>
      <c r="M123" s="73" t="str">
        <f>IF(UPPER($I123)="REGULOVANÉ",ROUND('Ponuka dodávateľa'!$C$5,2),"")</f>
        <v/>
      </c>
      <c r="N123" s="74">
        <f>ROUND(IF(UPPER($I123)="FIX", $K123*$O123, IF(UPPER($I123)="SPOT",#REF!* $O123, IF(OR(UPPER($I123)="REGULOVANE",UPPER($I123)="REGULOVANÉ"), $M123*$O123, IF(UPPER($I123)="FIX/SPOT", $L123*$O123, "")))),2)</f>
        <v>0</v>
      </c>
      <c r="O123" s="75">
        <f>IF(AND(ISNUMBER(#REF!),ISNUMBER(J123)),AVERAGE(#REF!,J123),IF(ISNUMBER(#REF!),#REF!,IF(ISNUMBER(J123),J123,"")))</f>
        <v>6.652997</v>
      </c>
      <c r="P123" s="34" t="s">
        <v>44</v>
      </c>
    </row>
    <row r="124" spans="1:16" ht="29.45" customHeight="1" thickBot="1" x14ac:dyDescent="0.3">
      <c r="A124" s="34">
        <v>123</v>
      </c>
      <c r="B124" s="14" t="s">
        <v>38</v>
      </c>
      <c r="C124" s="60" t="s">
        <v>39</v>
      </c>
      <c r="D124" s="76" t="s">
        <v>315</v>
      </c>
      <c r="E124" s="76" t="s">
        <v>316</v>
      </c>
      <c r="F124" s="77" t="s">
        <v>317</v>
      </c>
      <c r="G124" s="77">
        <v>25</v>
      </c>
      <c r="H124" s="77" t="s">
        <v>48</v>
      </c>
      <c r="I124" s="38" t="s">
        <v>9</v>
      </c>
      <c r="J124" s="56">
        <v>6.2590000000000003</v>
      </c>
      <c r="K124" s="73" t="str">
        <f>IF(UPPER($I124)="FIX",ROUND('Ponuka dodávateľa'!$C$3,2),"")</f>
        <v/>
      </c>
      <c r="L124" s="73">
        <f>IF(UPPER($I124)="FIX/SPOT",ROUND('Ponuka dodávateľa'!$C$4,2),"")</f>
        <v>27.86</v>
      </c>
      <c r="M124" s="73" t="str">
        <f>IF(UPPER($I124)="REGULOVANÉ",ROUND('Ponuka dodávateľa'!$C$5,2),"")</f>
        <v/>
      </c>
      <c r="N124" s="74">
        <f>ROUND(IF(UPPER($I124)="FIX", $K124*$O124, IF(UPPER($I124)="SPOT",#REF!* $O124, IF(OR(UPPER($I124)="REGULOVANE",UPPER($I124)="REGULOVANÉ"), $M124*$O124, IF(UPPER($I124)="FIX/SPOT", $L124*$O124, "")))),2)</f>
        <v>174.38</v>
      </c>
      <c r="O124" s="75">
        <f>IF(AND(ISNUMBER(#REF!),ISNUMBER(J124)),AVERAGE(#REF!,J124),IF(ISNUMBER(#REF!),#REF!,IF(ISNUMBER(J124),J124,"")))</f>
        <v>6.2590000000000003</v>
      </c>
      <c r="P124" s="34" t="s">
        <v>44</v>
      </c>
    </row>
    <row r="125" spans="1:16" ht="29.45" customHeight="1" thickBot="1" x14ac:dyDescent="0.3">
      <c r="A125" s="34">
        <v>124</v>
      </c>
      <c r="B125" s="14" t="s">
        <v>38</v>
      </c>
      <c r="C125" s="60" t="s">
        <v>39</v>
      </c>
      <c r="D125" s="76" t="s">
        <v>315</v>
      </c>
      <c r="E125" s="76" t="s">
        <v>318</v>
      </c>
      <c r="F125" s="77" t="s">
        <v>319</v>
      </c>
      <c r="G125" s="77">
        <v>30</v>
      </c>
      <c r="H125" s="77" t="s">
        <v>48</v>
      </c>
      <c r="I125" s="38" t="s">
        <v>9</v>
      </c>
      <c r="J125" s="56">
        <v>2.2200000000000002</v>
      </c>
      <c r="K125" s="73" t="str">
        <f>IF(UPPER($I125)="FIX",ROUND('Ponuka dodávateľa'!$C$3,2),"")</f>
        <v/>
      </c>
      <c r="L125" s="73">
        <f>IF(UPPER($I125)="FIX/SPOT",ROUND('Ponuka dodávateľa'!$C$4,2),"")</f>
        <v>27.86</v>
      </c>
      <c r="M125" s="73" t="str">
        <f>IF(UPPER($I125)="REGULOVANÉ",ROUND('Ponuka dodávateľa'!$C$5,2),"")</f>
        <v/>
      </c>
      <c r="N125" s="74">
        <f>ROUND(IF(UPPER($I125)="FIX", $K125*$O125, IF(UPPER($I125)="SPOT",#REF!* $O125, IF(OR(UPPER($I125)="REGULOVANE",UPPER($I125)="REGULOVANÉ"), $M125*$O125, IF(UPPER($I125)="FIX/SPOT", $L125*$O125, "")))),2)</f>
        <v>61.85</v>
      </c>
      <c r="O125" s="75">
        <f>IF(AND(ISNUMBER(#REF!),ISNUMBER(J125)),AVERAGE(#REF!,J125),IF(ISNUMBER(#REF!),#REF!,IF(ISNUMBER(J125),J125,"")))</f>
        <v>2.2200000000000002</v>
      </c>
      <c r="P125" s="34" t="s">
        <v>44</v>
      </c>
    </row>
    <row r="126" spans="1:16" ht="43.9" customHeight="1" thickBot="1" x14ac:dyDescent="0.3">
      <c r="A126" s="34">
        <v>125</v>
      </c>
      <c r="B126" s="14" t="s">
        <v>38</v>
      </c>
      <c r="C126" s="60" t="s">
        <v>39</v>
      </c>
      <c r="D126" s="76" t="s">
        <v>315</v>
      </c>
      <c r="E126" s="76" t="s">
        <v>320</v>
      </c>
      <c r="F126" s="77" t="s">
        <v>321</v>
      </c>
      <c r="G126" s="77">
        <v>25</v>
      </c>
      <c r="H126" s="77" t="s">
        <v>53</v>
      </c>
      <c r="I126" s="38" t="s">
        <v>8</v>
      </c>
      <c r="J126" s="56">
        <v>4.4830019999999999</v>
      </c>
      <c r="K126" s="73">
        <f>IF(UPPER($I126)="FIX",ROUND('Ponuka dodávateľa'!$C$3,2),"")</f>
        <v>0</v>
      </c>
      <c r="L126" s="73" t="str">
        <f>IF(UPPER($I126)="FIX/SPOT",ROUND('Ponuka dodávateľa'!$C$4,2),"")</f>
        <v/>
      </c>
      <c r="M126" s="73" t="str">
        <f>IF(UPPER($I126)="REGULOVANÉ",ROUND('Ponuka dodávateľa'!$C$5,2),"")</f>
        <v/>
      </c>
      <c r="N126" s="74">
        <f>ROUND(IF(UPPER($I126)="FIX", $K126*$O126, IF(UPPER($I126)="SPOT",#REF!* $O126, IF(OR(UPPER($I126)="REGULOVANE",UPPER($I126)="REGULOVANÉ"), $M126*$O126, IF(UPPER($I126)="FIX/SPOT", $L126*$O126, "")))),2)</f>
        <v>0</v>
      </c>
      <c r="O126" s="75">
        <f>IF(AND(ISNUMBER(#REF!),ISNUMBER(J126)),AVERAGE(#REF!,J126),IF(ISNUMBER(#REF!),#REF!,IF(ISNUMBER(J126),J126,"")))</f>
        <v>4.4830019999999999</v>
      </c>
      <c r="P126" s="34" t="s">
        <v>44</v>
      </c>
    </row>
    <row r="127" spans="1:16" ht="29.45" customHeight="1" thickBot="1" x14ac:dyDescent="0.3">
      <c r="A127" s="34">
        <v>126</v>
      </c>
      <c r="B127" s="14" t="s">
        <v>38</v>
      </c>
      <c r="C127" s="60" t="s">
        <v>39</v>
      </c>
      <c r="D127" s="76" t="s">
        <v>315</v>
      </c>
      <c r="E127" s="76" t="s">
        <v>322</v>
      </c>
      <c r="F127" s="77" t="s">
        <v>323</v>
      </c>
      <c r="G127" s="78"/>
      <c r="H127" s="78" t="s">
        <v>48</v>
      </c>
      <c r="I127" s="79" t="s">
        <v>9</v>
      </c>
      <c r="J127" s="56">
        <v>0</v>
      </c>
      <c r="K127" s="73" t="str">
        <f>IF(UPPER($I127)="FIX",ROUND('Ponuka dodávateľa'!$C$3,2),"")</f>
        <v/>
      </c>
      <c r="L127" s="73">
        <f>IF(UPPER($I127)="FIX/SPOT",ROUND('Ponuka dodávateľa'!$C$4,2),"")</f>
        <v>27.86</v>
      </c>
      <c r="M127" s="73" t="str">
        <f>IF(UPPER($I127)="REGULOVANÉ",ROUND('Ponuka dodávateľa'!$C$5,2),"")</f>
        <v/>
      </c>
      <c r="N127" s="74">
        <f>ROUND(IF(UPPER($I127)="FIX", $K127*$O127, IF(UPPER($I127)="SPOT",#REF!* $O127, IF(OR(UPPER($I127)="REGULOVANE",UPPER($I127)="REGULOVANÉ"), $M127*$O127, IF(UPPER($I127)="FIX/SPOT", $L127*$O127, "")))),2)</f>
        <v>0</v>
      </c>
      <c r="O127" s="75">
        <f>IF(AND(ISNUMBER(#REF!),ISNUMBER(J127)),AVERAGE(#REF!,J127),IF(ISNUMBER(#REF!),#REF!,IF(ISNUMBER(J127),J127,"")))</f>
        <v>0</v>
      </c>
      <c r="P127" s="34" t="s">
        <v>44</v>
      </c>
    </row>
    <row r="128" spans="1:16" ht="29.45" customHeight="1" thickBot="1" x14ac:dyDescent="0.3">
      <c r="A128" s="34">
        <v>127</v>
      </c>
      <c r="B128" s="14" t="s">
        <v>38</v>
      </c>
      <c r="C128" s="60" t="s">
        <v>39</v>
      </c>
      <c r="D128" s="76" t="s">
        <v>315</v>
      </c>
      <c r="E128" s="76" t="s">
        <v>316</v>
      </c>
      <c r="F128" s="77" t="s">
        <v>324</v>
      </c>
      <c r="G128" s="77">
        <v>50</v>
      </c>
      <c r="H128" s="77" t="s">
        <v>48</v>
      </c>
      <c r="I128" s="38" t="s">
        <v>9</v>
      </c>
      <c r="J128" s="56">
        <v>6.9909999999999997</v>
      </c>
      <c r="K128" s="73" t="str">
        <f>IF(UPPER($I128)="FIX",ROUND('Ponuka dodávateľa'!$C$3,2),"")</f>
        <v/>
      </c>
      <c r="L128" s="73">
        <f>IF(UPPER($I128)="FIX/SPOT",ROUND('Ponuka dodávateľa'!$C$4,2),"")</f>
        <v>27.86</v>
      </c>
      <c r="M128" s="73" t="str">
        <f>IF(UPPER($I128)="REGULOVANÉ",ROUND('Ponuka dodávateľa'!$C$5,2),"")</f>
        <v/>
      </c>
      <c r="N128" s="74">
        <f>ROUND(IF(UPPER($I128)="FIX", $K128*$O128, IF(UPPER($I128)="SPOT",#REF!* $O128, IF(OR(UPPER($I128)="REGULOVANE",UPPER($I128)="REGULOVANÉ"), $M128*$O128, IF(UPPER($I128)="FIX/SPOT", $L128*$O128, "")))),2)</f>
        <v>194.77</v>
      </c>
      <c r="O128" s="75">
        <f>IF(AND(ISNUMBER(#REF!),ISNUMBER(J128)),AVERAGE(#REF!,J128),IF(ISNUMBER(#REF!),#REF!,IF(ISNUMBER(J128),J128,"")))</f>
        <v>6.9909999999999997</v>
      </c>
      <c r="P128" s="34" t="s">
        <v>44</v>
      </c>
    </row>
    <row r="129" spans="1:16" ht="29.45" customHeight="1" thickBot="1" x14ac:dyDescent="0.3">
      <c r="A129" s="34">
        <v>128</v>
      </c>
      <c r="B129" s="14" t="s">
        <v>38</v>
      </c>
      <c r="C129" s="60" t="s">
        <v>39</v>
      </c>
      <c r="D129" s="76" t="s">
        <v>325</v>
      </c>
      <c r="E129" s="76" t="s">
        <v>326</v>
      </c>
      <c r="F129" s="77" t="s">
        <v>327</v>
      </c>
      <c r="G129" s="77">
        <v>50</v>
      </c>
      <c r="H129" s="77" t="s">
        <v>48</v>
      </c>
      <c r="I129" s="38" t="s">
        <v>9</v>
      </c>
      <c r="J129" s="56">
        <v>6.0759999999999996</v>
      </c>
      <c r="K129" s="73" t="str">
        <f>IF(UPPER($I129)="FIX",ROUND('Ponuka dodávateľa'!$C$3,2),"")</f>
        <v/>
      </c>
      <c r="L129" s="73">
        <f>IF(UPPER($I129)="FIX/SPOT",ROUND('Ponuka dodávateľa'!$C$4,2),"")</f>
        <v>27.86</v>
      </c>
      <c r="M129" s="73" t="str">
        <f>IF(UPPER($I129)="REGULOVANÉ",ROUND('Ponuka dodávateľa'!$C$5,2),"")</f>
        <v/>
      </c>
      <c r="N129" s="74">
        <f>ROUND(IF(UPPER($I129)="FIX", $K129*$O129, IF(UPPER($I129)="SPOT",#REF!* $O129, IF(OR(UPPER($I129)="REGULOVANE",UPPER($I129)="REGULOVANÉ"), $M129*$O129, IF(UPPER($I129)="FIX/SPOT", $L129*$O129, "")))),2)</f>
        <v>169.28</v>
      </c>
      <c r="O129" s="75">
        <f>IF(AND(ISNUMBER(#REF!),ISNUMBER(J129)),AVERAGE(#REF!,J129),IF(ISNUMBER(#REF!),#REF!,IF(ISNUMBER(J129),J129,"")))</f>
        <v>6.0759999999999996</v>
      </c>
      <c r="P129" s="34" t="s">
        <v>44</v>
      </c>
    </row>
    <row r="130" spans="1:16" ht="29.45" customHeight="1" thickBot="1" x14ac:dyDescent="0.3">
      <c r="A130" s="34">
        <v>129</v>
      </c>
      <c r="B130" s="14" t="s">
        <v>38</v>
      </c>
      <c r="C130" s="60" t="s">
        <v>39</v>
      </c>
      <c r="D130" s="76" t="s">
        <v>325</v>
      </c>
      <c r="E130" s="76" t="s">
        <v>328</v>
      </c>
      <c r="F130" s="77" t="s">
        <v>329</v>
      </c>
      <c r="G130" s="77">
        <v>63</v>
      </c>
      <c r="H130" s="77" t="s">
        <v>48</v>
      </c>
      <c r="I130" s="38" t="s">
        <v>9</v>
      </c>
      <c r="J130" s="56">
        <v>17.128</v>
      </c>
      <c r="K130" s="73" t="str">
        <f>IF(UPPER($I130)="FIX",ROUND('Ponuka dodávateľa'!$C$3,2),"")</f>
        <v/>
      </c>
      <c r="L130" s="73">
        <f>IF(UPPER($I130)="FIX/SPOT",ROUND('Ponuka dodávateľa'!$C$4,2),"")</f>
        <v>27.86</v>
      </c>
      <c r="M130" s="73" t="str">
        <f>IF(UPPER($I130)="REGULOVANÉ",ROUND('Ponuka dodávateľa'!$C$5,2),"")</f>
        <v/>
      </c>
      <c r="N130" s="74">
        <f>ROUND(IF(UPPER($I130)="FIX", $K130*$O130, IF(UPPER($I130)="SPOT",#REF!* $O130, IF(OR(UPPER($I130)="REGULOVANE",UPPER($I130)="REGULOVANÉ"), $M130*$O130, IF(UPPER($I130)="FIX/SPOT", $L130*$O130, "")))),2)</f>
        <v>477.19</v>
      </c>
      <c r="O130" s="75">
        <f>IF(AND(ISNUMBER(#REF!),ISNUMBER(J130)),AVERAGE(#REF!,J130),IF(ISNUMBER(#REF!),#REF!,IF(ISNUMBER(J130),J130,"")))</f>
        <v>17.128</v>
      </c>
      <c r="P130" s="34" t="s">
        <v>44</v>
      </c>
    </row>
    <row r="131" spans="1:16" ht="29.45" customHeight="1" thickBot="1" x14ac:dyDescent="0.3">
      <c r="A131" s="34">
        <v>130</v>
      </c>
      <c r="B131" s="14" t="s">
        <v>38</v>
      </c>
      <c r="C131" s="60" t="s">
        <v>39</v>
      </c>
      <c r="D131" s="76" t="s">
        <v>325</v>
      </c>
      <c r="E131" s="76" t="s">
        <v>330</v>
      </c>
      <c r="F131" s="77" t="s">
        <v>331</v>
      </c>
      <c r="G131" s="77">
        <v>25</v>
      </c>
      <c r="H131" s="77" t="s">
        <v>48</v>
      </c>
      <c r="I131" s="38" t="s">
        <v>9</v>
      </c>
      <c r="J131" s="56">
        <v>5.3289999999999997</v>
      </c>
      <c r="K131" s="73" t="str">
        <f>IF(UPPER($I131)="FIX",ROUND('Ponuka dodávateľa'!$C$3,2),"")</f>
        <v/>
      </c>
      <c r="L131" s="73">
        <f>IF(UPPER($I131)="FIX/SPOT",ROUND('Ponuka dodávateľa'!$C$4,2),"")</f>
        <v>27.86</v>
      </c>
      <c r="M131" s="73" t="str">
        <f>IF(UPPER($I131)="REGULOVANÉ",ROUND('Ponuka dodávateľa'!$C$5,2),"")</f>
        <v/>
      </c>
      <c r="N131" s="74">
        <f>ROUND(IF(UPPER($I131)="FIX", $K131*$O131, IF(UPPER($I131)="SPOT",#REF!* $O131, IF(OR(UPPER($I131)="REGULOVANE",UPPER($I131)="REGULOVANÉ"), $M131*$O131, IF(UPPER($I131)="FIX/SPOT", $L131*$O131, "")))),2)</f>
        <v>148.47</v>
      </c>
      <c r="O131" s="75">
        <f>IF(AND(ISNUMBER(#REF!),ISNUMBER(J131)),AVERAGE(#REF!,J131),IF(ISNUMBER(#REF!),#REF!,IF(ISNUMBER(J131),J131,"")))</f>
        <v>5.3289999999999997</v>
      </c>
      <c r="P131" s="34" t="s">
        <v>44</v>
      </c>
    </row>
    <row r="132" spans="1:16" ht="29.45" customHeight="1" thickBot="1" x14ac:dyDescent="0.3">
      <c r="A132" s="34">
        <v>131</v>
      </c>
      <c r="B132" s="14" t="s">
        <v>38</v>
      </c>
      <c r="C132" s="60" t="s">
        <v>39</v>
      </c>
      <c r="D132" s="76" t="s">
        <v>325</v>
      </c>
      <c r="E132" s="76" t="s">
        <v>330</v>
      </c>
      <c r="F132" s="77" t="s">
        <v>332</v>
      </c>
      <c r="G132" s="77">
        <v>25</v>
      </c>
      <c r="H132" s="77" t="s">
        <v>48</v>
      </c>
      <c r="I132" s="38" t="s">
        <v>9</v>
      </c>
      <c r="J132" s="56">
        <v>24.736999999999998</v>
      </c>
      <c r="K132" s="73" t="str">
        <f>IF(UPPER($I132)="FIX",ROUND('Ponuka dodávateľa'!$C$3,2),"")</f>
        <v/>
      </c>
      <c r="L132" s="73">
        <f>IF(UPPER($I132)="FIX/SPOT",ROUND('Ponuka dodávateľa'!$C$4,2),"")</f>
        <v>27.86</v>
      </c>
      <c r="M132" s="73" t="str">
        <f>IF(UPPER($I132)="REGULOVANÉ",ROUND('Ponuka dodávateľa'!$C$5,2),"")</f>
        <v/>
      </c>
      <c r="N132" s="74">
        <f>ROUND(IF(UPPER($I132)="FIX", $K132*$O132, IF(UPPER($I132)="SPOT",#REF!* $O132, IF(OR(UPPER($I132)="REGULOVANE",UPPER($I132)="REGULOVANÉ"), $M132*$O132, IF(UPPER($I132)="FIX/SPOT", $L132*$O132, "")))),2)</f>
        <v>689.17</v>
      </c>
      <c r="O132" s="75">
        <f>IF(AND(ISNUMBER(#REF!),ISNUMBER(J132)),AVERAGE(#REF!,J132),IF(ISNUMBER(#REF!),#REF!,IF(ISNUMBER(J132),J132,"")))</f>
        <v>24.736999999999998</v>
      </c>
      <c r="P132" s="34" t="s">
        <v>44</v>
      </c>
    </row>
    <row r="133" spans="1:16" ht="29.45" customHeight="1" thickBot="1" x14ac:dyDescent="0.3">
      <c r="A133" s="34">
        <v>132</v>
      </c>
      <c r="B133" s="14" t="s">
        <v>38</v>
      </c>
      <c r="C133" s="60" t="s">
        <v>39</v>
      </c>
      <c r="D133" s="76" t="s">
        <v>325</v>
      </c>
      <c r="E133" s="76" t="s">
        <v>333</v>
      </c>
      <c r="F133" s="77" t="s">
        <v>334</v>
      </c>
      <c r="G133" s="77">
        <v>6</v>
      </c>
      <c r="H133" s="77" t="s">
        <v>53</v>
      </c>
      <c r="I133" s="38" t="s">
        <v>8</v>
      </c>
      <c r="J133" s="56">
        <v>0</v>
      </c>
      <c r="K133" s="73">
        <f>IF(UPPER($I133)="FIX",ROUND('Ponuka dodávateľa'!$C$3,2),"")</f>
        <v>0</v>
      </c>
      <c r="L133" s="73" t="str">
        <f>IF(UPPER($I133)="FIX/SPOT",ROUND('Ponuka dodávateľa'!$C$4,2),"")</f>
        <v/>
      </c>
      <c r="M133" s="73" t="str">
        <f>IF(UPPER($I133)="REGULOVANÉ",ROUND('Ponuka dodávateľa'!$C$5,2),"")</f>
        <v/>
      </c>
      <c r="N133" s="74">
        <f>ROUND(IF(UPPER($I133)="FIX", $K133*$O133, IF(UPPER($I133)="SPOT",#REF!* $O133, IF(OR(UPPER($I133)="REGULOVANE",UPPER($I133)="REGULOVANÉ"), $M133*$O133, IF(UPPER($I133)="FIX/SPOT", $L133*$O133, "")))),2)</f>
        <v>0</v>
      </c>
      <c r="O133" s="75">
        <f>IF(AND(ISNUMBER(#REF!),ISNUMBER(J133)),AVERAGE(#REF!,J133),IF(ISNUMBER(#REF!),#REF!,IF(ISNUMBER(J133),J133,"")))</f>
        <v>0</v>
      </c>
      <c r="P133" s="34" t="s">
        <v>44</v>
      </c>
    </row>
    <row r="134" spans="1:16" ht="29.45" customHeight="1" thickBot="1" x14ac:dyDescent="0.3">
      <c r="A134" s="34">
        <v>133</v>
      </c>
      <c r="B134" s="14" t="s">
        <v>38</v>
      </c>
      <c r="C134" s="60" t="s">
        <v>39</v>
      </c>
      <c r="D134" s="76" t="s">
        <v>325</v>
      </c>
      <c r="E134" s="76" t="s">
        <v>333</v>
      </c>
      <c r="F134" s="77" t="s">
        <v>335</v>
      </c>
      <c r="G134" s="77">
        <v>6</v>
      </c>
      <c r="H134" s="77" t="s">
        <v>53</v>
      </c>
      <c r="I134" s="38" t="s">
        <v>8</v>
      </c>
      <c r="J134" s="56">
        <v>0</v>
      </c>
      <c r="K134" s="73">
        <f>IF(UPPER($I134)="FIX",ROUND('Ponuka dodávateľa'!$C$3,2),"")</f>
        <v>0</v>
      </c>
      <c r="L134" s="73" t="str">
        <f>IF(UPPER($I134)="FIX/SPOT",ROUND('Ponuka dodávateľa'!$C$4,2),"")</f>
        <v/>
      </c>
      <c r="M134" s="73" t="str">
        <f>IF(UPPER($I134)="REGULOVANÉ",ROUND('Ponuka dodávateľa'!$C$5,2),"")</f>
        <v/>
      </c>
      <c r="N134" s="74">
        <f>ROUND(IF(UPPER($I134)="FIX", $K134*$O134, IF(UPPER($I134)="SPOT",#REF!* $O134, IF(OR(UPPER($I134)="REGULOVANE",UPPER($I134)="REGULOVANÉ"), $M134*$O134, IF(UPPER($I134)="FIX/SPOT", $L134*$O134, "")))),2)</f>
        <v>0</v>
      </c>
      <c r="O134" s="75">
        <f>IF(AND(ISNUMBER(#REF!),ISNUMBER(J134)),AVERAGE(#REF!,J134),IF(ISNUMBER(#REF!),#REF!,IF(ISNUMBER(J134),J134,"")))</f>
        <v>0</v>
      </c>
      <c r="P134" s="34" t="s">
        <v>44</v>
      </c>
    </row>
    <row r="135" spans="1:16" ht="29.45" customHeight="1" thickBot="1" x14ac:dyDescent="0.3">
      <c r="A135" s="34">
        <v>134</v>
      </c>
      <c r="B135" s="14" t="s">
        <v>38</v>
      </c>
      <c r="C135" s="60" t="s">
        <v>39</v>
      </c>
      <c r="D135" s="76" t="s">
        <v>325</v>
      </c>
      <c r="E135" s="76" t="s">
        <v>336</v>
      </c>
      <c r="F135" s="77" t="s">
        <v>337</v>
      </c>
      <c r="G135" s="77">
        <v>6</v>
      </c>
      <c r="H135" s="77" t="s">
        <v>53</v>
      </c>
      <c r="I135" s="38" t="s">
        <v>8</v>
      </c>
      <c r="J135" s="56">
        <v>0</v>
      </c>
      <c r="K135" s="73">
        <f>IF(UPPER($I135)="FIX",ROUND('Ponuka dodávateľa'!$C$3,2),"")</f>
        <v>0</v>
      </c>
      <c r="L135" s="73" t="str">
        <f>IF(UPPER($I135)="FIX/SPOT",ROUND('Ponuka dodávateľa'!$C$4,2),"")</f>
        <v/>
      </c>
      <c r="M135" s="73" t="str">
        <f>IF(UPPER($I135)="REGULOVANÉ",ROUND('Ponuka dodávateľa'!$C$5,2),"")</f>
        <v/>
      </c>
      <c r="N135" s="74">
        <f>ROUND(IF(UPPER($I135)="FIX", $K135*$O135, IF(UPPER($I135)="SPOT",#REF!* $O135, IF(OR(UPPER($I135)="REGULOVANE",UPPER($I135)="REGULOVANÉ"), $M135*$O135, IF(UPPER($I135)="FIX/SPOT", $L135*$O135, "")))),2)</f>
        <v>0</v>
      </c>
      <c r="O135" s="75">
        <f>IF(AND(ISNUMBER(#REF!),ISNUMBER(J135)),AVERAGE(#REF!,J135),IF(ISNUMBER(#REF!),#REF!,IF(ISNUMBER(J135),J135,"")))</f>
        <v>0</v>
      </c>
      <c r="P135" s="34" t="s">
        <v>44</v>
      </c>
    </row>
    <row r="136" spans="1:16" ht="29.45" customHeight="1" thickBot="1" x14ac:dyDescent="0.3">
      <c r="A136" s="34">
        <v>135</v>
      </c>
      <c r="B136" s="14" t="s">
        <v>38</v>
      </c>
      <c r="C136" s="60" t="s">
        <v>39</v>
      </c>
      <c r="D136" s="76" t="s">
        <v>338</v>
      </c>
      <c r="E136" s="76" t="s">
        <v>339</v>
      </c>
      <c r="F136" s="77" t="s">
        <v>340</v>
      </c>
      <c r="G136" s="77">
        <v>25</v>
      </c>
      <c r="H136" s="77" t="s">
        <v>53</v>
      </c>
      <c r="I136" s="38" t="s">
        <v>8</v>
      </c>
      <c r="J136" s="56">
        <v>5.9070200000000002</v>
      </c>
      <c r="K136" s="73">
        <f>IF(UPPER($I136)="FIX",ROUND('Ponuka dodávateľa'!$C$3,2),"")</f>
        <v>0</v>
      </c>
      <c r="L136" s="73" t="str">
        <f>IF(UPPER($I136)="FIX/SPOT",ROUND('Ponuka dodávateľa'!$C$4,2),"")</f>
        <v/>
      </c>
      <c r="M136" s="73" t="str">
        <f>IF(UPPER($I136)="REGULOVANÉ",ROUND('Ponuka dodávateľa'!$C$5,2),"")</f>
        <v/>
      </c>
      <c r="N136" s="74">
        <f>ROUND(IF(UPPER($I136)="FIX", $K136*$O136, IF(UPPER($I136)="SPOT",#REF!* $O136, IF(OR(UPPER($I136)="REGULOVANE",UPPER($I136)="REGULOVANÉ"), $M136*$O136, IF(UPPER($I136)="FIX/SPOT", $L136*$O136, "")))),2)</f>
        <v>0</v>
      </c>
      <c r="O136" s="75">
        <f>IF(AND(ISNUMBER(#REF!),ISNUMBER(J136)),AVERAGE(#REF!,J136),IF(ISNUMBER(#REF!),#REF!,IF(ISNUMBER(J136),J136,"")))</f>
        <v>5.9070200000000002</v>
      </c>
      <c r="P136" s="34" t="s">
        <v>44</v>
      </c>
    </row>
    <row r="137" spans="1:16" ht="43.9" customHeight="1" thickBot="1" x14ac:dyDescent="0.3">
      <c r="A137" s="34">
        <v>136</v>
      </c>
      <c r="B137" s="14" t="s">
        <v>38</v>
      </c>
      <c r="C137" s="60" t="s">
        <v>39</v>
      </c>
      <c r="D137" s="76" t="s">
        <v>338</v>
      </c>
      <c r="E137" s="76" t="s">
        <v>341</v>
      </c>
      <c r="F137" s="77" t="s">
        <v>342</v>
      </c>
      <c r="G137" s="77">
        <v>25</v>
      </c>
      <c r="H137" s="77" t="s">
        <v>53</v>
      </c>
      <c r="I137" s="38" t="s">
        <v>8</v>
      </c>
      <c r="J137" s="56">
        <v>3.2</v>
      </c>
      <c r="K137" s="73">
        <f>IF(UPPER($I137)="FIX",ROUND('Ponuka dodávateľa'!$C$3,2),"")</f>
        <v>0</v>
      </c>
      <c r="L137" s="73" t="str">
        <f>IF(UPPER($I137)="FIX/SPOT",ROUND('Ponuka dodávateľa'!$C$4,2),"")</f>
        <v/>
      </c>
      <c r="M137" s="73" t="str">
        <f>IF(UPPER($I137)="REGULOVANÉ",ROUND('Ponuka dodávateľa'!$C$5,2),"")</f>
        <v/>
      </c>
      <c r="N137" s="74">
        <f>ROUND(IF(UPPER($I137)="FIX", $K137*$O137, IF(UPPER($I137)="SPOT",#REF!* $O137, IF(OR(UPPER($I137)="REGULOVANE",UPPER($I137)="REGULOVANÉ"), $M137*$O137, IF(UPPER($I137)="FIX/SPOT", $L137*$O137, "")))),2)</f>
        <v>0</v>
      </c>
      <c r="O137" s="75">
        <f>IF(AND(ISNUMBER(#REF!),ISNUMBER(J137)),AVERAGE(#REF!,J137),IF(ISNUMBER(#REF!),#REF!,IF(ISNUMBER(J137),J137,"")))</f>
        <v>3.2</v>
      </c>
      <c r="P137" s="34" t="s">
        <v>44</v>
      </c>
    </row>
    <row r="138" spans="1:16" ht="29.45" customHeight="1" thickBot="1" x14ac:dyDescent="0.3">
      <c r="A138" s="34">
        <v>137</v>
      </c>
      <c r="B138" s="14" t="s">
        <v>38</v>
      </c>
      <c r="C138" s="60" t="s">
        <v>39</v>
      </c>
      <c r="D138" s="76" t="s">
        <v>338</v>
      </c>
      <c r="E138" s="76" t="s">
        <v>343</v>
      </c>
      <c r="F138" s="77" t="s">
        <v>344</v>
      </c>
      <c r="G138" s="77">
        <v>25</v>
      </c>
      <c r="H138" s="77" t="s">
        <v>48</v>
      </c>
      <c r="I138" s="38" t="s">
        <v>9</v>
      </c>
      <c r="J138" s="56">
        <v>0.84599999999999997</v>
      </c>
      <c r="K138" s="73" t="str">
        <f>IF(UPPER($I138)="FIX",ROUND('Ponuka dodávateľa'!$C$3,2),"")</f>
        <v/>
      </c>
      <c r="L138" s="73">
        <f>IF(UPPER($I138)="FIX/SPOT",ROUND('Ponuka dodávateľa'!$C$4,2),"")</f>
        <v>27.86</v>
      </c>
      <c r="M138" s="73" t="str">
        <f>IF(UPPER($I138)="REGULOVANÉ",ROUND('Ponuka dodávateľa'!$C$5,2),"")</f>
        <v/>
      </c>
      <c r="N138" s="74">
        <f>ROUND(IF(UPPER($I138)="FIX", $K138*$O138, IF(UPPER($I138)="SPOT",#REF!* $O138, IF(OR(UPPER($I138)="REGULOVANE",UPPER($I138)="REGULOVANÉ"), $M138*$O138, IF(UPPER($I138)="FIX/SPOT", $L138*$O138, "")))),2)</f>
        <v>23.57</v>
      </c>
      <c r="O138" s="75">
        <f>IF(AND(ISNUMBER(#REF!),ISNUMBER(J138)),AVERAGE(#REF!,J138),IF(ISNUMBER(#REF!),#REF!,IF(ISNUMBER(J138),J138,"")))</f>
        <v>0.84599999999999997</v>
      </c>
      <c r="P138" s="34" t="s">
        <v>44</v>
      </c>
    </row>
    <row r="139" spans="1:16" ht="29.45" customHeight="1" thickBot="1" x14ac:dyDescent="0.3">
      <c r="A139" s="34">
        <v>138</v>
      </c>
      <c r="B139" s="14" t="s">
        <v>38</v>
      </c>
      <c r="C139" s="60" t="s">
        <v>39</v>
      </c>
      <c r="D139" s="76" t="s">
        <v>338</v>
      </c>
      <c r="E139" s="76" t="s">
        <v>345</v>
      </c>
      <c r="F139" s="77" t="s">
        <v>346</v>
      </c>
      <c r="G139" s="77">
        <v>25</v>
      </c>
      <c r="H139" s="77" t="s">
        <v>48</v>
      </c>
      <c r="I139" s="38" t="s">
        <v>9</v>
      </c>
      <c r="J139" s="56">
        <v>6.33</v>
      </c>
      <c r="K139" s="73" t="str">
        <f>IF(UPPER($I139)="FIX",ROUND('Ponuka dodávateľa'!$C$3,2),"")</f>
        <v/>
      </c>
      <c r="L139" s="73">
        <f>IF(UPPER($I139)="FIX/SPOT",ROUND('Ponuka dodávateľa'!$C$4,2),"")</f>
        <v>27.86</v>
      </c>
      <c r="M139" s="73" t="str">
        <f>IF(UPPER($I139)="REGULOVANÉ",ROUND('Ponuka dodávateľa'!$C$5,2),"")</f>
        <v/>
      </c>
      <c r="N139" s="74">
        <f>ROUND(IF(UPPER($I139)="FIX", $K139*$O139, IF(UPPER($I139)="SPOT",#REF!* $O139, IF(OR(UPPER($I139)="REGULOVANE",UPPER($I139)="REGULOVANÉ"), $M139*$O139, IF(UPPER($I139)="FIX/SPOT", $L139*$O139, "")))),2)</f>
        <v>176.35</v>
      </c>
      <c r="O139" s="75">
        <f>IF(AND(ISNUMBER(#REF!),ISNUMBER(J139)),AVERAGE(#REF!,J139),IF(ISNUMBER(#REF!),#REF!,IF(ISNUMBER(J139),J139,"")))</f>
        <v>6.33</v>
      </c>
      <c r="P139" s="34" t="s">
        <v>44</v>
      </c>
    </row>
    <row r="140" spans="1:16" ht="29.45" customHeight="1" thickBot="1" x14ac:dyDescent="0.3">
      <c r="A140" s="34">
        <v>139</v>
      </c>
      <c r="B140" s="14" t="s">
        <v>38</v>
      </c>
      <c r="C140" s="60" t="s">
        <v>39</v>
      </c>
      <c r="D140" s="76" t="s">
        <v>338</v>
      </c>
      <c r="E140" s="76" t="s">
        <v>269</v>
      </c>
      <c r="F140" s="77" t="s">
        <v>347</v>
      </c>
      <c r="G140" s="77">
        <v>25</v>
      </c>
      <c r="H140" s="77" t="s">
        <v>48</v>
      </c>
      <c r="I140" s="38" t="s">
        <v>9</v>
      </c>
      <c r="J140" s="56">
        <v>2.8439999999999999</v>
      </c>
      <c r="K140" s="73" t="str">
        <f>IF(UPPER($I140)="FIX",ROUND('Ponuka dodávateľa'!$C$3,2),"")</f>
        <v/>
      </c>
      <c r="L140" s="73">
        <f>IF(UPPER($I140)="FIX/SPOT",ROUND('Ponuka dodávateľa'!$C$4,2),"")</f>
        <v>27.86</v>
      </c>
      <c r="M140" s="73" t="str">
        <f>IF(UPPER($I140)="REGULOVANÉ",ROUND('Ponuka dodávateľa'!$C$5,2),"")</f>
        <v/>
      </c>
      <c r="N140" s="74">
        <f>ROUND(IF(UPPER($I140)="FIX", $K140*$O140, IF(UPPER($I140)="SPOT",#REF!* $O140, IF(OR(UPPER($I140)="REGULOVANE",UPPER($I140)="REGULOVANÉ"), $M140*$O140, IF(UPPER($I140)="FIX/SPOT", $L140*$O140, "")))),2)</f>
        <v>79.23</v>
      </c>
      <c r="O140" s="75">
        <f>IF(AND(ISNUMBER(#REF!),ISNUMBER(J140)),AVERAGE(#REF!,J140),IF(ISNUMBER(#REF!),#REF!,IF(ISNUMBER(J140),J140,"")))</f>
        <v>2.8439999999999999</v>
      </c>
      <c r="P140" s="34" t="s">
        <v>44</v>
      </c>
    </row>
    <row r="141" spans="1:16" ht="29.45" customHeight="1" thickBot="1" x14ac:dyDescent="0.3">
      <c r="A141" s="34">
        <v>140</v>
      </c>
      <c r="B141" s="14" t="s">
        <v>38</v>
      </c>
      <c r="C141" s="60" t="s">
        <v>39</v>
      </c>
      <c r="D141" s="76" t="s">
        <v>338</v>
      </c>
      <c r="E141" s="76" t="s">
        <v>348</v>
      </c>
      <c r="F141" s="77" t="s">
        <v>349</v>
      </c>
      <c r="G141" s="77">
        <v>25</v>
      </c>
      <c r="H141" s="77" t="s">
        <v>48</v>
      </c>
      <c r="I141" s="38" t="s">
        <v>9</v>
      </c>
      <c r="J141" s="56">
        <v>11.875</v>
      </c>
      <c r="K141" s="73" t="str">
        <f>IF(UPPER($I141)="FIX",ROUND('Ponuka dodávateľa'!$C$3,2),"")</f>
        <v/>
      </c>
      <c r="L141" s="73">
        <f>IF(UPPER($I141)="FIX/SPOT",ROUND('Ponuka dodávateľa'!$C$4,2),"")</f>
        <v>27.86</v>
      </c>
      <c r="M141" s="73" t="str">
        <f>IF(UPPER($I141)="REGULOVANÉ",ROUND('Ponuka dodávateľa'!$C$5,2),"")</f>
        <v/>
      </c>
      <c r="N141" s="74">
        <f>ROUND(IF(UPPER($I141)="FIX", $K141*$O141, IF(UPPER($I141)="SPOT",#REF!* $O141, IF(OR(UPPER($I141)="REGULOVANE",UPPER($I141)="REGULOVANÉ"), $M141*$O141, IF(UPPER($I141)="FIX/SPOT", $L141*$O141, "")))),2)</f>
        <v>330.84</v>
      </c>
      <c r="O141" s="75">
        <f>IF(AND(ISNUMBER(#REF!),ISNUMBER(J141)),AVERAGE(#REF!,J141),IF(ISNUMBER(#REF!),#REF!,IF(ISNUMBER(J141),J141,"")))</f>
        <v>11.875</v>
      </c>
      <c r="P141" s="34" t="s">
        <v>44</v>
      </c>
    </row>
    <row r="142" spans="1:16" ht="29.45" customHeight="1" thickBot="1" x14ac:dyDescent="0.3">
      <c r="A142" s="34">
        <v>141</v>
      </c>
      <c r="B142" s="14" t="s">
        <v>38</v>
      </c>
      <c r="C142" s="60" t="s">
        <v>39</v>
      </c>
      <c r="D142" s="76" t="s">
        <v>338</v>
      </c>
      <c r="E142" s="76" t="s">
        <v>350</v>
      </c>
      <c r="F142" s="77" t="s">
        <v>351</v>
      </c>
      <c r="G142" s="77">
        <v>32</v>
      </c>
      <c r="H142" s="77" t="s">
        <v>48</v>
      </c>
      <c r="I142" s="38" t="s">
        <v>9</v>
      </c>
      <c r="J142" s="56">
        <v>9.6999999999999993</v>
      </c>
      <c r="K142" s="73" t="str">
        <f>IF(UPPER($I142)="FIX",ROUND('Ponuka dodávateľa'!$C$3,2),"")</f>
        <v/>
      </c>
      <c r="L142" s="73">
        <f>IF(UPPER($I142)="FIX/SPOT",ROUND('Ponuka dodávateľa'!$C$4,2),"")</f>
        <v>27.86</v>
      </c>
      <c r="M142" s="73" t="str">
        <f>IF(UPPER($I142)="REGULOVANÉ",ROUND('Ponuka dodávateľa'!$C$5,2),"")</f>
        <v/>
      </c>
      <c r="N142" s="74">
        <f>ROUND(IF(UPPER($I142)="FIX", $K142*$O142, IF(UPPER($I142)="SPOT",#REF!* $O142, IF(OR(UPPER($I142)="REGULOVANE",UPPER($I142)="REGULOVANÉ"), $M142*$O142, IF(UPPER($I142)="FIX/SPOT", $L142*$O142, "")))),2)</f>
        <v>270.24</v>
      </c>
      <c r="O142" s="75">
        <f>IF(AND(ISNUMBER(#REF!),ISNUMBER(J142)),AVERAGE(#REF!,J142),IF(ISNUMBER(#REF!),#REF!,IF(ISNUMBER(J142),J142,"")))</f>
        <v>9.6999999999999993</v>
      </c>
      <c r="P142" s="34" t="s">
        <v>44</v>
      </c>
    </row>
    <row r="143" spans="1:16" ht="29.45" customHeight="1" thickBot="1" x14ac:dyDescent="0.3">
      <c r="A143" s="34">
        <v>142</v>
      </c>
      <c r="B143" s="14" t="s">
        <v>38</v>
      </c>
      <c r="C143" s="60" t="s">
        <v>39</v>
      </c>
      <c r="D143" s="76" t="s">
        <v>338</v>
      </c>
      <c r="E143" s="76" t="s">
        <v>352</v>
      </c>
      <c r="F143" s="77" t="s">
        <v>353</v>
      </c>
      <c r="G143" s="77">
        <v>32</v>
      </c>
      <c r="H143" s="77" t="s">
        <v>48</v>
      </c>
      <c r="I143" s="38" t="s">
        <v>9</v>
      </c>
      <c r="J143" s="56">
        <v>2.851</v>
      </c>
      <c r="K143" s="73" t="str">
        <f>IF(UPPER($I143)="FIX",ROUND('Ponuka dodávateľa'!$C$3,2),"")</f>
        <v/>
      </c>
      <c r="L143" s="73">
        <f>IF(UPPER($I143)="FIX/SPOT",ROUND('Ponuka dodávateľa'!$C$4,2),"")</f>
        <v>27.86</v>
      </c>
      <c r="M143" s="73" t="str">
        <f>IF(UPPER($I143)="REGULOVANÉ",ROUND('Ponuka dodávateľa'!$C$5,2),"")</f>
        <v/>
      </c>
      <c r="N143" s="74">
        <f>ROUND(IF(UPPER($I143)="FIX", $K143*$O143, IF(UPPER($I143)="SPOT",#REF!* $O143, IF(OR(UPPER($I143)="REGULOVANE",UPPER($I143)="REGULOVANÉ"), $M143*$O143, IF(UPPER($I143)="FIX/SPOT", $L143*$O143, "")))),2)</f>
        <v>79.430000000000007</v>
      </c>
      <c r="O143" s="75">
        <f>IF(AND(ISNUMBER(#REF!),ISNUMBER(J143)),AVERAGE(#REF!,J143),IF(ISNUMBER(#REF!),#REF!,IF(ISNUMBER(J143),J143,"")))</f>
        <v>2.851</v>
      </c>
      <c r="P143" s="34" t="s">
        <v>44</v>
      </c>
    </row>
    <row r="144" spans="1:16" ht="29.45" customHeight="1" thickBot="1" x14ac:dyDescent="0.3">
      <c r="A144" s="34">
        <v>143</v>
      </c>
      <c r="B144" s="14" t="s">
        <v>38</v>
      </c>
      <c r="C144" s="60" t="s">
        <v>39</v>
      </c>
      <c r="D144" s="76" t="s">
        <v>338</v>
      </c>
      <c r="E144" s="76" t="s">
        <v>354</v>
      </c>
      <c r="F144" s="77" t="s">
        <v>355</v>
      </c>
      <c r="G144" s="77">
        <v>16</v>
      </c>
      <c r="H144" s="77" t="s">
        <v>53</v>
      </c>
      <c r="I144" s="38" t="s">
        <v>8</v>
      </c>
      <c r="J144" s="56">
        <v>0.30599999999999999</v>
      </c>
      <c r="K144" s="73">
        <f>IF(UPPER($I144)="FIX",ROUND('Ponuka dodávateľa'!$C$3,2),"")</f>
        <v>0</v>
      </c>
      <c r="L144" s="73" t="str">
        <f>IF(UPPER($I144)="FIX/SPOT",ROUND('Ponuka dodávateľa'!$C$4,2),"")</f>
        <v/>
      </c>
      <c r="M144" s="73" t="str">
        <f>IF(UPPER($I144)="REGULOVANÉ",ROUND('Ponuka dodávateľa'!$C$5,2),"")</f>
        <v/>
      </c>
      <c r="N144" s="74">
        <f>ROUND(IF(UPPER($I144)="FIX", $K144*$O144, IF(UPPER($I144)="SPOT",#REF!* $O144, IF(OR(UPPER($I144)="REGULOVANE",UPPER($I144)="REGULOVANÉ"), $M144*$O144, IF(UPPER($I144)="FIX/SPOT", $L144*$O144, "")))),2)</f>
        <v>0</v>
      </c>
      <c r="O144" s="75">
        <f>IF(AND(ISNUMBER(#REF!),ISNUMBER(J144)),AVERAGE(#REF!,J144),IF(ISNUMBER(#REF!),#REF!,IF(ISNUMBER(J144),J144,"")))</f>
        <v>0.30599999999999999</v>
      </c>
      <c r="P144" s="34" t="s">
        <v>44</v>
      </c>
    </row>
    <row r="145" spans="1:16" ht="29.45" customHeight="1" thickBot="1" x14ac:dyDescent="0.3">
      <c r="A145" s="34">
        <v>144</v>
      </c>
      <c r="B145" s="14" t="s">
        <v>38</v>
      </c>
      <c r="C145" s="60" t="s">
        <v>39</v>
      </c>
      <c r="D145" s="76" t="s">
        <v>338</v>
      </c>
      <c r="E145" s="76" t="s">
        <v>356</v>
      </c>
      <c r="F145" s="77" t="s">
        <v>357</v>
      </c>
      <c r="G145" s="77">
        <v>25</v>
      </c>
      <c r="H145" s="77" t="s">
        <v>53</v>
      </c>
      <c r="I145" s="38" t="s">
        <v>8</v>
      </c>
      <c r="J145" s="56">
        <v>2.692002</v>
      </c>
      <c r="K145" s="73">
        <f>IF(UPPER($I145)="FIX",ROUND('Ponuka dodávateľa'!$C$3,2),"")</f>
        <v>0</v>
      </c>
      <c r="L145" s="73" t="str">
        <f>IF(UPPER($I145)="FIX/SPOT",ROUND('Ponuka dodávateľa'!$C$4,2),"")</f>
        <v/>
      </c>
      <c r="M145" s="73" t="str">
        <f>IF(UPPER($I145)="REGULOVANÉ",ROUND('Ponuka dodávateľa'!$C$5,2),"")</f>
        <v/>
      </c>
      <c r="N145" s="74">
        <f>ROUND(IF(UPPER($I145)="FIX", $K145*$O145, IF(UPPER($I145)="SPOT",#REF!* $O145, IF(OR(UPPER($I145)="REGULOVANE",UPPER($I145)="REGULOVANÉ"), $M145*$O145, IF(UPPER($I145)="FIX/SPOT", $L145*$O145, "")))),2)</f>
        <v>0</v>
      </c>
      <c r="O145" s="75">
        <f>IF(AND(ISNUMBER(#REF!),ISNUMBER(J145)),AVERAGE(#REF!,J145),IF(ISNUMBER(#REF!),#REF!,IF(ISNUMBER(J145),J145,"")))</f>
        <v>2.692002</v>
      </c>
      <c r="P145" s="34" t="s">
        <v>44</v>
      </c>
    </row>
    <row r="146" spans="1:16" ht="29.45" customHeight="1" thickBot="1" x14ac:dyDescent="0.3">
      <c r="A146" s="34">
        <v>145</v>
      </c>
      <c r="B146" s="14" t="s">
        <v>38</v>
      </c>
      <c r="C146" s="60" t="s">
        <v>39</v>
      </c>
      <c r="D146" s="76" t="s">
        <v>338</v>
      </c>
      <c r="E146" s="76" t="s">
        <v>358</v>
      </c>
      <c r="F146" s="77" t="s">
        <v>359</v>
      </c>
      <c r="G146" s="77">
        <v>25</v>
      </c>
      <c r="H146" s="77" t="s">
        <v>53</v>
      </c>
      <c r="I146" s="38" t="s">
        <v>8</v>
      </c>
      <c r="J146" s="56">
        <v>3.2309999999999999</v>
      </c>
      <c r="K146" s="73">
        <f>IF(UPPER($I146)="FIX",ROUND('Ponuka dodávateľa'!$C$3,2),"")</f>
        <v>0</v>
      </c>
      <c r="L146" s="73" t="str">
        <f>IF(UPPER($I146)="FIX/SPOT",ROUND('Ponuka dodávateľa'!$C$4,2),"")</f>
        <v/>
      </c>
      <c r="M146" s="73" t="str">
        <f>IF(UPPER($I146)="REGULOVANÉ",ROUND('Ponuka dodávateľa'!$C$5,2),"")</f>
        <v/>
      </c>
      <c r="N146" s="74">
        <f>ROUND(IF(UPPER($I146)="FIX", $K146*$O146, IF(UPPER($I146)="SPOT",#REF!* $O146, IF(OR(UPPER($I146)="REGULOVANE",UPPER($I146)="REGULOVANÉ"), $M146*$O146, IF(UPPER($I146)="FIX/SPOT", $L146*$O146, "")))),2)</f>
        <v>0</v>
      </c>
      <c r="O146" s="75">
        <f>IF(AND(ISNUMBER(#REF!),ISNUMBER(J146)),AVERAGE(#REF!,J146),IF(ISNUMBER(#REF!),#REF!,IF(ISNUMBER(J146),J146,"")))</f>
        <v>3.2309999999999999</v>
      </c>
      <c r="P146" s="34" t="s">
        <v>44</v>
      </c>
    </row>
    <row r="147" spans="1:16" ht="29.45" customHeight="1" thickBot="1" x14ac:dyDescent="0.3">
      <c r="A147" s="34">
        <v>146</v>
      </c>
      <c r="B147" s="14" t="s">
        <v>38</v>
      </c>
      <c r="C147" s="60" t="s">
        <v>39</v>
      </c>
      <c r="D147" s="76" t="s">
        <v>338</v>
      </c>
      <c r="E147" s="76" t="s">
        <v>360</v>
      </c>
      <c r="F147" s="77" t="s">
        <v>361</v>
      </c>
      <c r="G147" s="77">
        <v>25</v>
      </c>
      <c r="H147" s="77" t="s">
        <v>53</v>
      </c>
      <c r="I147" s="38" t="s">
        <v>8</v>
      </c>
      <c r="J147" s="56">
        <v>2.5909979999999999</v>
      </c>
      <c r="K147" s="73">
        <f>IF(UPPER($I147)="FIX",ROUND('Ponuka dodávateľa'!$C$3,2),"")</f>
        <v>0</v>
      </c>
      <c r="L147" s="73" t="str">
        <f>IF(UPPER($I147)="FIX/SPOT",ROUND('Ponuka dodávateľa'!$C$4,2),"")</f>
        <v/>
      </c>
      <c r="M147" s="73" t="str">
        <f>IF(UPPER($I147)="REGULOVANÉ",ROUND('Ponuka dodávateľa'!$C$5,2),"")</f>
        <v/>
      </c>
      <c r="N147" s="74">
        <f>ROUND(IF(UPPER($I147)="FIX", $K147*$O147, IF(UPPER($I147)="SPOT",#REF!* $O147, IF(OR(UPPER($I147)="REGULOVANE",UPPER($I147)="REGULOVANÉ"), $M147*$O147, IF(UPPER($I147)="FIX/SPOT", $L147*$O147, "")))),2)</f>
        <v>0</v>
      </c>
      <c r="O147" s="75">
        <f>IF(AND(ISNUMBER(#REF!),ISNUMBER(J147)),AVERAGE(#REF!,J147),IF(ISNUMBER(#REF!),#REF!,IF(ISNUMBER(J147),J147,"")))</f>
        <v>2.5909979999999999</v>
      </c>
      <c r="P147" s="34" t="s">
        <v>44</v>
      </c>
    </row>
    <row r="148" spans="1:16" ht="29.45" customHeight="1" thickBot="1" x14ac:dyDescent="0.3">
      <c r="A148" s="34">
        <v>147</v>
      </c>
      <c r="B148" s="14" t="s">
        <v>38</v>
      </c>
      <c r="C148" s="60" t="s">
        <v>39</v>
      </c>
      <c r="D148" s="76" t="s">
        <v>338</v>
      </c>
      <c r="E148" s="76" t="s">
        <v>220</v>
      </c>
      <c r="F148" s="77" t="s">
        <v>362</v>
      </c>
      <c r="G148" s="77">
        <v>25</v>
      </c>
      <c r="H148" s="77" t="s">
        <v>53</v>
      </c>
      <c r="I148" s="38" t="s">
        <v>8</v>
      </c>
      <c r="J148" s="56">
        <v>6.7029959999999997</v>
      </c>
      <c r="K148" s="73">
        <f>IF(UPPER($I148)="FIX",ROUND('Ponuka dodávateľa'!$C$3,2),"")</f>
        <v>0</v>
      </c>
      <c r="L148" s="73" t="str">
        <f>IF(UPPER($I148)="FIX/SPOT",ROUND('Ponuka dodávateľa'!$C$4,2),"")</f>
        <v/>
      </c>
      <c r="M148" s="73" t="str">
        <f>IF(UPPER($I148)="REGULOVANÉ",ROUND('Ponuka dodávateľa'!$C$5,2),"")</f>
        <v/>
      </c>
      <c r="N148" s="74">
        <f>ROUND(IF(UPPER($I148)="FIX", $K148*$O148, IF(UPPER($I148)="SPOT",#REF!* $O148, IF(OR(UPPER($I148)="REGULOVANE",UPPER($I148)="REGULOVANÉ"), $M148*$O148, IF(UPPER($I148)="FIX/SPOT", $L148*$O148, "")))),2)</f>
        <v>0</v>
      </c>
      <c r="O148" s="75">
        <f>IF(AND(ISNUMBER(#REF!),ISNUMBER(J148)),AVERAGE(#REF!,J148),IF(ISNUMBER(#REF!),#REF!,IF(ISNUMBER(J148),J148,"")))</f>
        <v>6.7029959999999997</v>
      </c>
      <c r="P148" s="34" t="s">
        <v>44</v>
      </c>
    </row>
    <row r="149" spans="1:16" ht="29.45" customHeight="1" thickBot="1" x14ac:dyDescent="0.3">
      <c r="A149" s="34">
        <v>148</v>
      </c>
      <c r="B149" s="14" t="s">
        <v>38</v>
      </c>
      <c r="C149" s="60" t="s">
        <v>39</v>
      </c>
      <c r="D149" s="76" t="s">
        <v>338</v>
      </c>
      <c r="E149" s="76" t="s">
        <v>363</v>
      </c>
      <c r="F149" s="77" t="s">
        <v>364</v>
      </c>
      <c r="G149" s="77">
        <v>25</v>
      </c>
      <c r="H149" s="77" t="s">
        <v>53</v>
      </c>
      <c r="I149" s="38" t="s">
        <v>8</v>
      </c>
      <c r="J149" s="56">
        <v>5.7730009999999998</v>
      </c>
      <c r="K149" s="73">
        <f>IF(UPPER($I149)="FIX",ROUND('Ponuka dodávateľa'!$C$3,2),"")</f>
        <v>0</v>
      </c>
      <c r="L149" s="73" t="str">
        <f>IF(UPPER($I149)="FIX/SPOT",ROUND('Ponuka dodávateľa'!$C$4,2),"")</f>
        <v/>
      </c>
      <c r="M149" s="73" t="str">
        <f>IF(UPPER($I149)="REGULOVANÉ",ROUND('Ponuka dodávateľa'!$C$5,2),"")</f>
        <v/>
      </c>
      <c r="N149" s="74">
        <f>ROUND(IF(UPPER($I149)="FIX", $K149*$O149, IF(UPPER($I149)="SPOT",#REF!* $O149, IF(OR(UPPER($I149)="REGULOVANE",UPPER($I149)="REGULOVANÉ"), $M149*$O149, IF(UPPER($I149)="FIX/SPOT", $L149*$O149, "")))),2)</f>
        <v>0</v>
      </c>
      <c r="O149" s="75">
        <f>IF(AND(ISNUMBER(#REF!),ISNUMBER(J149)),AVERAGE(#REF!,J149),IF(ISNUMBER(#REF!),#REF!,IF(ISNUMBER(J149),J149,"")))</f>
        <v>5.7730009999999998</v>
      </c>
      <c r="P149" s="34" t="s">
        <v>44</v>
      </c>
    </row>
    <row r="150" spans="1:16" ht="29.45" customHeight="1" thickBot="1" x14ac:dyDescent="0.3">
      <c r="A150" s="34">
        <v>149</v>
      </c>
      <c r="B150" s="14" t="s">
        <v>38</v>
      </c>
      <c r="C150" s="60" t="s">
        <v>39</v>
      </c>
      <c r="D150" s="76" t="s">
        <v>338</v>
      </c>
      <c r="E150" s="76" t="s">
        <v>365</v>
      </c>
      <c r="F150" s="77" t="s">
        <v>366</v>
      </c>
      <c r="G150" s="77">
        <v>25</v>
      </c>
      <c r="H150" s="77" t="s">
        <v>53</v>
      </c>
      <c r="I150" s="38" t="s">
        <v>8</v>
      </c>
      <c r="J150" s="56">
        <v>4.0990010000000003</v>
      </c>
      <c r="K150" s="73">
        <f>IF(UPPER($I150)="FIX",ROUND('Ponuka dodávateľa'!$C$3,2),"")</f>
        <v>0</v>
      </c>
      <c r="L150" s="73" t="str">
        <f>IF(UPPER($I150)="FIX/SPOT",ROUND('Ponuka dodávateľa'!$C$4,2),"")</f>
        <v/>
      </c>
      <c r="M150" s="73" t="str">
        <f>IF(UPPER($I150)="REGULOVANÉ",ROUND('Ponuka dodávateľa'!$C$5,2),"")</f>
        <v/>
      </c>
      <c r="N150" s="74">
        <f>ROUND(IF(UPPER($I150)="FIX", $K150*$O150, IF(UPPER($I150)="SPOT",#REF!* $O150, IF(OR(UPPER($I150)="REGULOVANE",UPPER($I150)="REGULOVANÉ"), $M150*$O150, IF(UPPER($I150)="FIX/SPOT", $L150*$O150, "")))),2)</f>
        <v>0</v>
      </c>
      <c r="O150" s="75">
        <f>IF(AND(ISNUMBER(#REF!),ISNUMBER(J150)),AVERAGE(#REF!,J150),IF(ISNUMBER(#REF!),#REF!,IF(ISNUMBER(J150),J150,"")))</f>
        <v>4.0990010000000003</v>
      </c>
      <c r="P150" s="34" t="s">
        <v>44</v>
      </c>
    </row>
    <row r="151" spans="1:16" ht="29.45" customHeight="1" thickBot="1" x14ac:dyDescent="0.3">
      <c r="A151" s="34">
        <v>150</v>
      </c>
      <c r="B151" s="14" t="s">
        <v>38</v>
      </c>
      <c r="C151" s="60" t="s">
        <v>39</v>
      </c>
      <c r="D151" s="76" t="s">
        <v>338</v>
      </c>
      <c r="E151" s="76" t="s">
        <v>367</v>
      </c>
      <c r="F151" s="77" t="s">
        <v>368</v>
      </c>
      <c r="G151" s="77">
        <v>25</v>
      </c>
      <c r="H151" s="77" t="s">
        <v>53</v>
      </c>
      <c r="I151" s="38" t="s">
        <v>8</v>
      </c>
      <c r="J151" s="56">
        <v>2.603999</v>
      </c>
      <c r="K151" s="73">
        <f>IF(UPPER($I151)="FIX",ROUND('Ponuka dodávateľa'!$C$3,2),"")</f>
        <v>0</v>
      </c>
      <c r="L151" s="73" t="str">
        <f>IF(UPPER($I151)="FIX/SPOT",ROUND('Ponuka dodávateľa'!$C$4,2),"")</f>
        <v/>
      </c>
      <c r="M151" s="73" t="str">
        <f>IF(UPPER($I151)="REGULOVANÉ",ROUND('Ponuka dodávateľa'!$C$5,2),"")</f>
        <v/>
      </c>
      <c r="N151" s="74">
        <f>ROUND(IF(UPPER($I151)="FIX", $K151*$O151, IF(UPPER($I151)="SPOT",#REF!* $O151, IF(OR(UPPER($I151)="REGULOVANE",UPPER($I151)="REGULOVANÉ"), $M151*$O151, IF(UPPER($I151)="FIX/SPOT", $L151*$O151, "")))),2)</f>
        <v>0</v>
      </c>
      <c r="O151" s="75">
        <f>IF(AND(ISNUMBER(#REF!),ISNUMBER(J151)),AVERAGE(#REF!,J151),IF(ISNUMBER(#REF!),#REF!,IF(ISNUMBER(J151),J151,"")))</f>
        <v>2.603999</v>
      </c>
      <c r="P151" s="34" t="s">
        <v>44</v>
      </c>
    </row>
    <row r="152" spans="1:16" ht="29.45" customHeight="1" thickBot="1" x14ac:dyDescent="0.3">
      <c r="A152" s="34">
        <v>151</v>
      </c>
      <c r="B152" s="14" t="s">
        <v>38</v>
      </c>
      <c r="C152" s="60" t="s">
        <v>39</v>
      </c>
      <c r="D152" s="76" t="s">
        <v>338</v>
      </c>
      <c r="E152" s="76" t="s">
        <v>350</v>
      </c>
      <c r="F152" s="77" t="s">
        <v>369</v>
      </c>
      <c r="G152" s="77">
        <v>25</v>
      </c>
      <c r="H152" s="77" t="s">
        <v>53</v>
      </c>
      <c r="I152" s="38" t="s">
        <v>8</v>
      </c>
      <c r="J152" s="56">
        <v>2.2819980000000002</v>
      </c>
      <c r="K152" s="73">
        <f>IF(UPPER($I152)="FIX",ROUND('Ponuka dodávateľa'!$C$3,2),"")</f>
        <v>0</v>
      </c>
      <c r="L152" s="73" t="str">
        <f>IF(UPPER($I152)="FIX/SPOT",ROUND('Ponuka dodávateľa'!$C$4,2),"")</f>
        <v/>
      </c>
      <c r="M152" s="73" t="str">
        <f>IF(UPPER($I152)="REGULOVANÉ",ROUND('Ponuka dodávateľa'!$C$5,2),"")</f>
        <v/>
      </c>
      <c r="N152" s="74">
        <f>ROUND(IF(UPPER($I152)="FIX", $K152*$O152, IF(UPPER($I152)="SPOT",#REF!* $O152, IF(OR(UPPER($I152)="REGULOVANE",UPPER($I152)="REGULOVANÉ"), $M152*$O152, IF(UPPER($I152)="FIX/SPOT", $L152*$O152, "")))),2)</f>
        <v>0</v>
      </c>
      <c r="O152" s="75">
        <f>IF(AND(ISNUMBER(#REF!),ISNUMBER(J152)),AVERAGE(#REF!,J152),IF(ISNUMBER(#REF!),#REF!,IF(ISNUMBER(J152),J152,"")))</f>
        <v>2.2819980000000002</v>
      </c>
      <c r="P152" s="34" t="s">
        <v>44</v>
      </c>
    </row>
    <row r="153" spans="1:16" ht="29.45" customHeight="1" thickBot="1" x14ac:dyDescent="0.3">
      <c r="A153" s="34">
        <v>152</v>
      </c>
      <c r="B153" s="14" t="s">
        <v>38</v>
      </c>
      <c r="C153" s="60" t="s">
        <v>39</v>
      </c>
      <c r="D153" s="76" t="s">
        <v>370</v>
      </c>
      <c r="E153" s="76" t="s">
        <v>371</v>
      </c>
      <c r="F153" s="77" t="s">
        <v>372</v>
      </c>
      <c r="G153" s="77">
        <v>33</v>
      </c>
      <c r="H153" s="77" t="s">
        <v>53</v>
      </c>
      <c r="I153" s="38" t="s">
        <v>8</v>
      </c>
      <c r="J153" s="56">
        <v>0.57899900000000004</v>
      </c>
      <c r="K153" s="73">
        <f>IF(UPPER($I153)="FIX",ROUND('Ponuka dodávateľa'!$C$3,2),"")</f>
        <v>0</v>
      </c>
      <c r="L153" s="73" t="str">
        <f>IF(UPPER($I153)="FIX/SPOT",ROUND('Ponuka dodávateľa'!$C$4,2),"")</f>
        <v/>
      </c>
      <c r="M153" s="73" t="str">
        <f>IF(UPPER($I153)="REGULOVANÉ",ROUND('Ponuka dodávateľa'!$C$5,2),"")</f>
        <v/>
      </c>
      <c r="N153" s="74">
        <f>ROUND(IF(UPPER($I153)="FIX", $K153*$O153, IF(UPPER($I153)="SPOT",#REF!* $O153, IF(OR(UPPER($I153)="REGULOVANE",UPPER($I153)="REGULOVANÉ"), $M153*$O153, IF(UPPER($I153)="FIX/SPOT", $L153*$O153, "")))),2)</f>
        <v>0</v>
      </c>
      <c r="O153" s="75">
        <f>IF(AND(ISNUMBER(#REF!),ISNUMBER(J153)),AVERAGE(#REF!,J153),IF(ISNUMBER(#REF!),#REF!,IF(ISNUMBER(J153),J153,"")))</f>
        <v>0.57899900000000004</v>
      </c>
      <c r="P153" s="34" t="s">
        <v>44</v>
      </c>
    </row>
    <row r="154" spans="1:16" ht="29.45" customHeight="1" thickBot="1" x14ac:dyDescent="0.3">
      <c r="A154" s="34">
        <v>153</v>
      </c>
      <c r="B154" s="14" t="s">
        <v>38</v>
      </c>
      <c r="C154" s="60" t="s">
        <v>39</v>
      </c>
      <c r="D154" s="76" t="s">
        <v>373</v>
      </c>
      <c r="E154" s="76" t="s">
        <v>374</v>
      </c>
      <c r="F154" s="77" t="s">
        <v>375</v>
      </c>
      <c r="G154" s="77">
        <v>500</v>
      </c>
      <c r="H154" s="77" t="s">
        <v>48</v>
      </c>
      <c r="I154" s="38" t="s">
        <v>9</v>
      </c>
      <c r="J154" s="56">
        <v>45.948</v>
      </c>
      <c r="K154" s="73" t="str">
        <f>IF(UPPER($I154)="FIX",ROUND('Ponuka dodávateľa'!$C$3,2),"")</f>
        <v/>
      </c>
      <c r="L154" s="73">
        <f>IF(UPPER($I154)="FIX/SPOT",ROUND('Ponuka dodávateľa'!$C$4,2),"")</f>
        <v>27.86</v>
      </c>
      <c r="M154" s="73" t="str">
        <f>IF(UPPER($I154)="REGULOVANÉ",ROUND('Ponuka dodávateľa'!$C$5,2),"")</f>
        <v/>
      </c>
      <c r="N154" s="74">
        <f>ROUND(IF(UPPER($I154)="FIX", $K154*$O154, IF(UPPER($I154)="SPOT",#REF!* $O154, IF(OR(UPPER($I154)="REGULOVANE",UPPER($I154)="REGULOVANÉ"), $M154*$O154, IF(UPPER($I154)="FIX/SPOT", $L154*$O154, "")))),2)</f>
        <v>1280.1099999999999</v>
      </c>
      <c r="O154" s="75">
        <f>IF(AND(ISNUMBER(#REF!),ISNUMBER(J154)),AVERAGE(#REF!,J154),IF(ISNUMBER(#REF!),#REF!,IF(ISNUMBER(J154),J154,"")))</f>
        <v>45.948</v>
      </c>
      <c r="P154" s="34" t="s">
        <v>44</v>
      </c>
    </row>
    <row r="155" spans="1:16" ht="29.45" customHeight="1" thickBot="1" x14ac:dyDescent="0.3">
      <c r="A155" s="34">
        <v>154</v>
      </c>
      <c r="B155" s="14" t="s">
        <v>38</v>
      </c>
      <c r="C155" s="60" t="s">
        <v>39</v>
      </c>
      <c r="D155" s="76" t="s">
        <v>376</v>
      </c>
      <c r="E155" s="76" t="s">
        <v>377</v>
      </c>
      <c r="F155" s="77" t="s">
        <v>378</v>
      </c>
      <c r="G155" s="77">
        <v>250</v>
      </c>
      <c r="H155" s="77" t="s">
        <v>48</v>
      </c>
      <c r="I155" s="38" t="s">
        <v>9</v>
      </c>
      <c r="J155" s="56">
        <v>11.166</v>
      </c>
      <c r="K155" s="73" t="str">
        <f>IF(UPPER($I155)="FIX",ROUND('Ponuka dodávateľa'!$C$3,2),"")</f>
        <v/>
      </c>
      <c r="L155" s="73">
        <f>IF(UPPER($I155)="FIX/SPOT",ROUND('Ponuka dodávateľa'!$C$4,2),"")</f>
        <v>27.86</v>
      </c>
      <c r="M155" s="73" t="str">
        <f>IF(UPPER($I155)="REGULOVANÉ",ROUND('Ponuka dodávateľa'!$C$5,2),"")</f>
        <v/>
      </c>
      <c r="N155" s="74">
        <f>ROUND(IF(UPPER($I155)="FIX", $K155*$O155, IF(UPPER($I155)="SPOT",#REF!* $O155, IF(OR(UPPER($I155)="REGULOVANE",UPPER($I155)="REGULOVANÉ"), $M155*$O155, IF(UPPER($I155)="FIX/SPOT", $L155*$O155, "")))),2)</f>
        <v>311.08</v>
      </c>
      <c r="O155" s="75">
        <f>IF(AND(ISNUMBER(#REF!),ISNUMBER(J155)),AVERAGE(#REF!,J155),IF(ISNUMBER(#REF!),#REF!,IF(ISNUMBER(J155),J155,"")))</f>
        <v>11.166</v>
      </c>
      <c r="P155" s="34" t="s">
        <v>44</v>
      </c>
    </row>
    <row r="156" spans="1:16" ht="29.45" customHeight="1" thickBot="1" x14ac:dyDescent="0.3">
      <c r="A156" s="34">
        <v>155</v>
      </c>
      <c r="B156" s="14" t="s">
        <v>38</v>
      </c>
      <c r="C156" s="60" t="s">
        <v>39</v>
      </c>
      <c r="D156" s="76" t="s">
        <v>379</v>
      </c>
      <c r="E156" s="76" t="s">
        <v>380</v>
      </c>
      <c r="F156" s="77" t="s">
        <v>381</v>
      </c>
      <c r="G156" s="77">
        <v>40</v>
      </c>
      <c r="H156" s="77" t="s">
        <v>48</v>
      </c>
      <c r="I156" s="38" t="s">
        <v>9</v>
      </c>
      <c r="J156" s="56">
        <v>29.007000000000001</v>
      </c>
      <c r="K156" s="73" t="str">
        <f>IF(UPPER($I156)="FIX",ROUND('Ponuka dodávateľa'!$C$3,2),"")</f>
        <v/>
      </c>
      <c r="L156" s="73">
        <f>IF(UPPER($I156)="FIX/SPOT",ROUND('Ponuka dodávateľa'!$C$4,2),"")</f>
        <v>27.86</v>
      </c>
      <c r="M156" s="73" t="str">
        <f>IF(UPPER($I156)="REGULOVANÉ",ROUND('Ponuka dodávateľa'!$C$5,2),"")</f>
        <v/>
      </c>
      <c r="N156" s="74">
        <f>ROUND(IF(UPPER($I156)="FIX", $K156*$O156, IF(UPPER($I156)="SPOT",#REF!* $O156, IF(OR(UPPER($I156)="REGULOVANE",UPPER($I156)="REGULOVANÉ"), $M156*$O156, IF(UPPER($I156)="FIX/SPOT", $L156*$O156, "")))),2)</f>
        <v>808.14</v>
      </c>
      <c r="O156" s="75">
        <f>IF(AND(ISNUMBER(#REF!),ISNUMBER(J156)),AVERAGE(#REF!,J156),IF(ISNUMBER(#REF!),#REF!,IF(ISNUMBER(J156),J156,"")))</f>
        <v>29.007000000000001</v>
      </c>
      <c r="P156" s="34" t="s">
        <v>44</v>
      </c>
    </row>
    <row r="157" spans="1:16" ht="29.45" customHeight="1" thickBot="1" x14ac:dyDescent="0.3">
      <c r="A157" s="34">
        <v>156</v>
      </c>
      <c r="B157" s="14" t="s">
        <v>38</v>
      </c>
      <c r="C157" s="60" t="s">
        <v>39</v>
      </c>
      <c r="D157" s="76" t="s">
        <v>382</v>
      </c>
      <c r="E157" s="76" t="s">
        <v>383</v>
      </c>
      <c r="F157" s="77" t="s">
        <v>384</v>
      </c>
      <c r="G157" s="77">
        <v>20.5</v>
      </c>
      <c r="H157" s="77" t="s">
        <v>48</v>
      </c>
      <c r="I157" s="38" t="s">
        <v>9</v>
      </c>
      <c r="J157" s="56">
        <v>11.107200000000001</v>
      </c>
      <c r="K157" s="73" t="str">
        <f>IF(UPPER($I157)="FIX",ROUND('Ponuka dodávateľa'!$C$3,2),"")</f>
        <v/>
      </c>
      <c r="L157" s="73">
        <f>IF(UPPER($I157)="FIX/SPOT",ROUND('Ponuka dodávateľa'!$C$4,2),"")</f>
        <v>27.86</v>
      </c>
      <c r="M157" s="73" t="str">
        <f>IF(UPPER($I157)="REGULOVANÉ",ROUND('Ponuka dodávateľa'!$C$5,2),"")</f>
        <v/>
      </c>
      <c r="N157" s="74">
        <f>ROUND(IF(UPPER($I157)="FIX", $K157*$O157, IF(UPPER($I157)="SPOT",#REF!* $O157, IF(OR(UPPER($I157)="REGULOVANE",UPPER($I157)="REGULOVANÉ"), $M157*$O157, IF(UPPER($I157)="FIX/SPOT", $L157*$O157, "")))),2)</f>
        <v>309.45</v>
      </c>
      <c r="O157" s="75">
        <f>IF(AND(ISNUMBER(#REF!),ISNUMBER(J157)),AVERAGE(#REF!,J157),IF(ISNUMBER(#REF!),#REF!,IF(ISNUMBER(J157),J157,"")))</f>
        <v>11.107200000000001</v>
      </c>
      <c r="P157" s="34" t="s">
        <v>134</v>
      </c>
    </row>
    <row r="158" spans="1:16" ht="29.45" customHeight="1" thickBot="1" x14ac:dyDescent="0.3">
      <c r="A158" s="34">
        <v>157</v>
      </c>
      <c r="B158" s="14" t="s">
        <v>38</v>
      </c>
      <c r="C158" s="60" t="s">
        <v>39</v>
      </c>
      <c r="D158" s="76" t="s">
        <v>385</v>
      </c>
      <c r="E158" s="76" t="s">
        <v>386</v>
      </c>
      <c r="F158" s="77" t="s">
        <v>387</v>
      </c>
      <c r="G158" s="77">
        <v>400</v>
      </c>
      <c r="H158" s="77" t="s">
        <v>48</v>
      </c>
      <c r="I158" s="38" t="s">
        <v>9</v>
      </c>
      <c r="J158" s="56">
        <v>38.26</v>
      </c>
      <c r="K158" s="73" t="str">
        <f>IF(UPPER($I158)="FIX",ROUND('Ponuka dodávateľa'!$C$3,2),"")</f>
        <v/>
      </c>
      <c r="L158" s="73">
        <f>IF(UPPER($I158)="FIX/SPOT",ROUND('Ponuka dodávateľa'!$C$4,2),"")</f>
        <v>27.86</v>
      </c>
      <c r="M158" s="73" t="str">
        <f>IF(UPPER($I158)="REGULOVANÉ",ROUND('Ponuka dodávateľa'!$C$5,2),"")</f>
        <v/>
      </c>
      <c r="N158" s="74">
        <f>ROUND(IF(UPPER($I158)="FIX", $K158*$O158, IF(UPPER($I158)="SPOT",#REF!* $O158, IF(OR(UPPER($I158)="REGULOVANE",UPPER($I158)="REGULOVANÉ"), $M158*$O158, IF(UPPER($I158)="FIX/SPOT", $L158*$O158, "")))),2)</f>
        <v>1065.92</v>
      </c>
      <c r="O158" s="75">
        <f>IF(AND(ISNUMBER(#REF!),ISNUMBER(J158)),AVERAGE(#REF!,J158),IF(ISNUMBER(#REF!),#REF!,IF(ISNUMBER(J158),J158,"")))</f>
        <v>38.26</v>
      </c>
      <c r="P158" s="34" t="s">
        <v>44</v>
      </c>
    </row>
    <row r="159" spans="1:16" ht="43.9" customHeight="1" thickBot="1" x14ac:dyDescent="0.3">
      <c r="A159" s="34">
        <v>158</v>
      </c>
      <c r="B159" s="14" t="s">
        <v>38</v>
      </c>
      <c r="C159" s="60" t="s">
        <v>39</v>
      </c>
      <c r="D159" s="76" t="s">
        <v>385</v>
      </c>
      <c r="E159" s="76" t="s">
        <v>388</v>
      </c>
      <c r="F159" s="77" t="s">
        <v>389</v>
      </c>
      <c r="G159" s="77">
        <v>50</v>
      </c>
      <c r="H159" s="77" t="s">
        <v>48</v>
      </c>
      <c r="I159" s="38" t="s">
        <v>9</v>
      </c>
      <c r="J159" s="56">
        <v>30.202000000000002</v>
      </c>
      <c r="K159" s="73" t="str">
        <f>IF(UPPER($I159)="FIX",ROUND('Ponuka dodávateľa'!$C$3,2),"")</f>
        <v/>
      </c>
      <c r="L159" s="73">
        <f>IF(UPPER($I159)="FIX/SPOT",ROUND('Ponuka dodávateľa'!$C$4,2),"")</f>
        <v>27.86</v>
      </c>
      <c r="M159" s="73" t="str">
        <f>IF(UPPER($I159)="REGULOVANÉ",ROUND('Ponuka dodávateľa'!$C$5,2),"")</f>
        <v/>
      </c>
      <c r="N159" s="74">
        <f>ROUND(IF(UPPER($I159)="FIX", $K159*$O159, IF(UPPER($I159)="SPOT",#REF!* $O159, IF(OR(UPPER($I159)="REGULOVANE",UPPER($I159)="REGULOVANÉ"), $M159*$O159, IF(UPPER($I159)="FIX/SPOT", $L159*$O159, "")))),2)</f>
        <v>841.43</v>
      </c>
      <c r="O159" s="75">
        <f>IF(AND(ISNUMBER(#REF!),ISNUMBER(J159)),AVERAGE(#REF!,J159),IF(ISNUMBER(#REF!),#REF!,IF(ISNUMBER(J159),J159,"")))</f>
        <v>30.202000000000002</v>
      </c>
      <c r="P159" s="34" t="s">
        <v>44</v>
      </c>
    </row>
    <row r="160" spans="1:16" ht="29.45" customHeight="1" thickBot="1" x14ac:dyDescent="0.3">
      <c r="A160" s="34">
        <v>159</v>
      </c>
      <c r="B160" s="14" t="s">
        <v>38</v>
      </c>
      <c r="C160" s="60" t="s">
        <v>39</v>
      </c>
      <c r="D160" s="76" t="s">
        <v>385</v>
      </c>
      <c r="E160" s="76" t="s">
        <v>390</v>
      </c>
      <c r="F160" s="77" t="s">
        <v>391</v>
      </c>
      <c r="G160" s="77">
        <v>40</v>
      </c>
      <c r="H160" s="77" t="s">
        <v>48</v>
      </c>
      <c r="I160" s="38" t="s">
        <v>9</v>
      </c>
      <c r="J160" s="56">
        <v>5.5179999999999998</v>
      </c>
      <c r="K160" s="73" t="str">
        <f>IF(UPPER($I160)="FIX",ROUND('Ponuka dodávateľa'!$C$3,2),"")</f>
        <v/>
      </c>
      <c r="L160" s="73">
        <f>IF(UPPER($I160)="FIX/SPOT",ROUND('Ponuka dodávateľa'!$C$4,2),"")</f>
        <v>27.86</v>
      </c>
      <c r="M160" s="73" t="str">
        <f>IF(UPPER($I160)="REGULOVANÉ",ROUND('Ponuka dodávateľa'!$C$5,2),"")</f>
        <v/>
      </c>
      <c r="N160" s="74">
        <f>ROUND(IF(UPPER($I160)="FIX", $K160*$O160, IF(UPPER($I160)="SPOT",#REF!* $O160, IF(OR(UPPER($I160)="REGULOVANE",UPPER($I160)="REGULOVANÉ"), $M160*$O160, IF(UPPER($I160)="FIX/SPOT", $L160*$O160, "")))),2)</f>
        <v>153.72999999999999</v>
      </c>
      <c r="O160" s="75">
        <f>IF(AND(ISNUMBER(#REF!),ISNUMBER(J160)),AVERAGE(#REF!,J160),IF(ISNUMBER(#REF!),#REF!,IF(ISNUMBER(J160),J160,"")))</f>
        <v>5.5179999999999998</v>
      </c>
      <c r="P160" s="34" t="s">
        <v>44</v>
      </c>
    </row>
    <row r="161" spans="1:16" ht="29.45" customHeight="1" thickBot="1" x14ac:dyDescent="0.3">
      <c r="A161" s="34">
        <v>160</v>
      </c>
      <c r="B161" s="14" t="s">
        <v>38</v>
      </c>
      <c r="C161" s="60" t="s">
        <v>39</v>
      </c>
      <c r="D161" s="76" t="s">
        <v>385</v>
      </c>
      <c r="E161" s="76" t="s">
        <v>392</v>
      </c>
      <c r="F161" s="77" t="s">
        <v>393</v>
      </c>
      <c r="G161" s="77">
        <v>160</v>
      </c>
      <c r="H161" s="77" t="s">
        <v>48</v>
      </c>
      <c r="I161" s="38" t="s">
        <v>9</v>
      </c>
      <c r="J161" s="56">
        <v>24.114000000000001</v>
      </c>
      <c r="K161" s="73" t="str">
        <f>IF(UPPER($I161)="FIX",ROUND('Ponuka dodávateľa'!$C$3,2),"")</f>
        <v/>
      </c>
      <c r="L161" s="73">
        <f>IF(UPPER($I161)="FIX/SPOT",ROUND('Ponuka dodávateľa'!$C$4,2),"")</f>
        <v>27.86</v>
      </c>
      <c r="M161" s="73" t="str">
        <f>IF(UPPER($I161)="REGULOVANÉ",ROUND('Ponuka dodávateľa'!$C$5,2),"")</f>
        <v/>
      </c>
      <c r="N161" s="74">
        <f>ROUND(IF(UPPER($I161)="FIX", $K161*$O161, IF(UPPER($I161)="SPOT",#REF!* $O161, IF(OR(UPPER($I161)="REGULOVANE",UPPER($I161)="REGULOVANÉ"), $M161*$O161, IF(UPPER($I161)="FIX/SPOT", $L161*$O161, "")))),2)</f>
        <v>671.82</v>
      </c>
      <c r="O161" s="75">
        <f>IF(AND(ISNUMBER(#REF!),ISNUMBER(J161)),AVERAGE(#REF!,J161),IF(ISNUMBER(#REF!),#REF!,IF(ISNUMBER(J161),J161,"")))</f>
        <v>24.114000000000001</v>
      </c>
      <c r="P161" s="34" t="s">
        <v>44</v>
      </c>
    </row>
    <row r="162" spans="1:16" ht="43.9" customHeight="1" thickBot="1" x14ac:dyDescent="0.3">
      <c r="A162" s="34">
        <v>161</v>
      </c>
      <c r="B162" s="14" t="s">
        <v>38</v>
      </c>
      <c r="C162" s="60" t="s">
        <v>39</v>
      </c>
      <c r="D162" s="76" t="s">
        <v>385</v>
      </c>
      <c r="E162" s="76" t="s">
        <v>388</v>
      </c>
      <c r="F162" s="77" t="s">
        <v>394</v>
      </c>
      <c r="G162" s="77">
        <v>40</v>
      </c>
      <c r="H162" s="77" t="s">
        <v>53</v>
      </c>
      <c r="I162" s="38" t="s">
        <v>8</v>
      </c>
      <c r="J162" s="56">
        <v>1.7459990000000001</v>
      </c>
      <c r="K162" s="73">
        <f>IF(UPPER($I162)="FIX",ROUND('Ponuka dodávateľa'!$C$3,2),"")</f>
        <v>0</v>
      </c>
      <c r="L162" s="73" t="str">
        <f>IF(UPPER($I162)="FIX/SPOT",ROUND('Ponuka dodávateľa'!$C$4,2),"")</f>
        <v/>
      </c>
      <c r="M162" s="73" t="str">
        <f>IF(UPPER($I162)="REGULOVANÉ",ROUND('Ponuka dodávateľa'!$C$5,2),"")</f>
        <v/>
      </c>
      <c r="N162" s="74">
        <f>ROUND(IF(UPPER($I162)="FIX", $K162*$O162, IF(UPPER($I162)="SPOT",#REF!* $O162, IF(OR(UPPER($I162)="REGULOVANE",UPPER($I162)="REGULOVANÉ"), $M162*$O162, IF(UPPER($I162)="FIX/SPOT", $L162*$O162, "")))),2)</f>
        <v>0</v>
      </c>
      <c r="O162" s="75">
        <f>IF(AND(ISNUMBER(#REF!),ISNUMBER(J162)),AVERAGE(#REF!,J162),IF(ISNUMBER(#REF!),#REF!,IF(ISNUMBER(J162),J162,"")))</f>
        <v>1.7459990000000001</v>
      </c>
      <c r="P162" s="34" t="s">
        <v>44</v>
      </c>
    </row>
    <row r="163" spans="1:16" ht="29.45" customHeight="1" thickBot="1" x14ac:dyDescent="0.3">
      <c r="A163" s="34">
        <v>162</v>
      </c>
      <c r="B163" s="14" t="s">
        <v>38</v>
      </c>
      <c r="C163" s="60" t="s">
        <v>39</v>
      </c>
      <c r="D163" s="76" t="s">
        <v>395</v>
      </c>
      <c r="E163" s="76" t="s">
        <v>396</v>
      </c>
      <c r="F163" s="77" t="s">
        <v>397</v>
      </c>
      <c r="G163" s="77">
        <v>16</v>
      </c>
      <c r="H163" s="77" t="s">
        <v>53</v>
      </c>
      <c r="I163" s="38" t="s">
        <v>8</v>
      </c>
      <c r="J163" s="56">
        <v>0.27300000000000002</v>
      </c>
      <c r="K163" s="73">
        <f>IF(UPPER($I163)="FIX",ROUND('Ponuka dodávateľa'!$C$3,2),"")</f>
        <v>0</v>
      </c>
      <c r="L163" s="73" t="str">
        <f>IF(UPPER($I163)="FIX/SPOT",ROUND('Ponuka dodávateľa'!$C$4,2),"")</f>
        <v/>
      </c>
      <c r="M163" s="73" t="str">
        <f>IF(UPPER($I163)="REGULOVANÉ",ROUND('Ponuka dodávateľa'!$C$5,2),"")</f>
        <v/>
      </c>
      <c r="N163" s="74">
        <f>ROUND(IF(UPPER($I163)="FIX", $K163*$O163, IF(UPPER($I163)="SPOT",#REF!* $O163, IF(OR(UPPER($I163)="REGULOVANE",UPPER($I163)="REGULOVANÉ"), $M163*$O163, IF(UPPER($I163)="FIX/SPOT", $L163*$O163, "")))),2)</f>
        <v>0</v>
      </c>
      <c r="O163" s="75">
        <f>IF(AND(ISNUMBER(#REF!),ISNUMBER(J163)),AVERAGE(#REF!,J163),IF(ISNUMBER(#REF!),#REF!,IF(ISNUMBER(J163),J163,"")))</f>
        <v>0.27300000000000002</v>
      </c>
      <c r="P163" s="34" t="s">
        <v>44</v>
      </c>
    </row>
    <row r="164" spans="1:16" ht="29.45" customHeight="1" thickBot="1" x14ac:dyDescent="0.3">
      <c r="A164" s="34">
        <v>163</v>
      </c>
      <c r="B164" s="14" t="s">
        <v>38</v>
      </c>
      <c r="C164" s="60" t="s">
        <v>39</v>
      </c>
      <c r="D164" s="76" t="s">
        <v>395</v>
      </c>
      <c r="E164" s="76" t="s">
        <v>398</v>
      </c>
      <c r="F164" s="77" t="s">
        <v>399</v>
      </c>
      <c r="G164" s="77">
        <v>25</v>
      </c>
      <c r="H164" s="77" t="s">
        <v>48</v>
      </c>
      <c r="I164" s="38" t="s">
        <v>9</v>
      </c>
      <c r="J164" s="56">
        <v>7.5279999999999996</v>
      </c>
      <c r="K164" s="73" t="str">
        <f>IF(UPPER($I164)="FIX",ROUND('Ponuka dodávateľa'!$C$3,2),"")</f>
        <v/>
      </c>
      <c r="L164" s="73">
        <f>IF(UPPER($I164)="FIX/SPOT",ROUND('Ponuka dodávateľa'!$C$4,2),"")</f>
        <v>27.86</v>
      </c>
      <c r="M164" s="73" t="str">
        <f>IF(UPPER($I164)="REGULOVANÉ",ROUND('Ponuka dodávateľa'!$C$5,2),"")</f>
        <v/>
      </c>
      <c r="N164" s="74">
        <f>ROUND(IF(UPPER($I164)="FIX", $K164*$O164, IF(UPPER($I164)="SPOT",#REF!* $O164, IF(OR(UPPER($I164)="REGULOVANE",UPPER($I164)="REGULOVANÉ"), $M164*$O164, IF(UPPER($I164)="FIX/SPOT", $L164*$O164, "")))),2)</f>
        <v>209.73</v>
      </c>
      <c r="O164" s="75">
        <f>IF(AND(ISNUMBER(#REF!),ISNUMBER(J164)),AVERAGE(#REF!,J164),IF(ISNUMBER(#REF!),#REF!,IF(ISNUMBER(J164),J164,"")))</f>
        <v>7.5279999999999996</v>
      </c>
      <c r="P164" s="34" t="s">
        <v>44</v>
      </c>
    </row>
    <row r="165" spans="1:16" ht="29.45" customHeight="1" thickBot="1" x14ac:dyDescent="0.3">
      <c r="A165" s="34">
        <v>164</v>
      </c>
      <c r="B165" s="14" t="s">
        <v>38</v>
      </c>
      <c r="C165" s="60" t="s">
        <v>39</v>
      </c>
      <c r="D165" s="76" t="s">
        <v>395</v>
      </c>
      <c r="E165" s="76" t="s">
        <v>400</v>
      </c>
      <c r="F165" s="77" t="s">
        <v>401</v>
      </c>
      <c r="G165" s="77">
        <v>25</v>
      </c>
      <c r="H165" s="77" t="s">
        <v>48</v>
      </c>
      <c r="I165" s="38" t="s">
        <v>9</v>
      </c>
      <c r="J165" s="56">
        <v>2.012</v>
      </c>
      <c r="K165" s="73" t="str">
        <f>IF(UPPER($I165)="FIX",ROUND('Ponuka dodávateľa'!$C$3,2),"")</f>
        <v/>
      </c>
      <c r="L165" s="73">
        <f>IF(UPPER($I165)="FIX/SPOT",ROUND('Ponuka dodávateľa'!$C$4,2),"")</f>
        <v>27.86</v>
      </c>
      <c r="M165" s="73" t="str">
        <f>IF(UPPER($I165)="REGULOVANÉ",ROUND('Ponuka dodávateľa'!$C$5,2),"")</f>
        <v/>
      </c>
      <c r="N165" s="74">
        <f>ROUND(IF(UPPER($I165)="FIX", $K165*$O165, IF(UPPER($I165)="SPOT",#REF!* $O165, IF(OR(UPPER($I165)="REGULOVANE",UPPER($I165)="REGULOVANÉ"), $M165*$O165, IF(UPPER($I165)="FIX/SPOT", $L165*$O165, "")))),2)</f>
        <v>56.05</v>
      </c>
      <c r="O165" s="75">
        <f>IF(AND(ISNUMBER(#REF!),ISNUMBER(J165)),AVERAGE(#REF!,J165),IF(ISNUMBER(#REF!),#REF!,IF(ISNUMBER(J165),J165,"")))</f>
        <v>2.012</v>
      </c>
      <c r="P165" s="34" t="s">
        <v>44</v>
      </c>
    </row>
    <row r="166" spans="1:16" ht="29.45" customHeight="1" thickBot="1" x14ac:dyDescent="0.3">
      <c r="A166" s="34">
        <v>165</v>
      </c>
      <c r="B166" s="14" t="s">
        <v>38</v>
      </c>
      <c r="C166" s="60" t="s">
        <v>39</v>
      </c>
      <c r="D166" s="76" t="s">
        <v>395</v>
      </c>
      <c r="E166" s="76" t="s">
        <v>402</v>
      </c>
      <c r="F166" s="77" t="s">
        <v>403</v>
      </c>
      <c r="G166" s="77">
        <v>32</v>
      </c>
      <c r="H166" s="77" t="s">
        <v>48</v>
      </c>
      <c r="I166" s="38" t="s">
        <v>9</v>
      </c>
      <c r="J166" s="56">
        <v>32.442999999999998</v>
      </c>
      <c r="K166" s="73" t="str">
        <f>IF(UPPER($I166)="FIX",ROUND('Ponuka dodávateľa'!$C$3,2),"")</f>
        <v/>
      </c>
      <c r="L166" s="73">
        <f>IF(UPPER($I166)="FIX/SPOT",ROUND('Ponuka dodávateľa'!$C$4,2),"")</f>
        <v>27.86</v>
      </c>
      <c r="M166" s="73" t="str">
        <f>IF(UPPER($I166)="REGULOVANÉ",ROUND('Ponuka dodávateľa'!$C$5,2),"")</f>
        <v/>
      </c>
      <c r="N166" s="74">
        <f>ROUND(IF(UPPER($I166)="FIX", $K166*$O166, IF(UPPER($I166)="SPOT",#REF!* $O166, IF(OR(UPPER($I166)="REGULOVANE",UPPER($I166)="REGULOVANÉ"), $M166*$O166, IF(UPPER($I166)="FIX/SPOT", $L166*$O166, "")))),2)</f>
        <v>903.86</v>
      </c>
      <c r="O166" s="75">
        <f>IF(AND(ISNUMBER(#REF!),ISNUMBER(J166)),AVERAGE(#REF!,J166),IF(ISNUMBER(#REF!),#REF!,IF(ISNUMBER(J166),J166,"")))</f>
        <v>32.442999999999998</v>
      </c>
      <c r="P166" s="34" t="s">
        <v>44</v>
      </c>
    </row>
    <row r="167" spans="1:16" ht="29.45" customHeight="1" thickBot="1" x14ac:dyDescent="0.3">
      <c r="A167" s="34">
        <v>166</v>
      </c>
      <c r="B167" s="14" t="s">
        <v>38</v>
      </c>
      <c r="C167" s="60" t="s">
        <v>39</v>
      </c>
      <c r="D167" s="76" t="s">
        <v>395</v>
      </c>
      <c r="E167" s="76" t="s">
        <v>404</v>
      </c>
      <c r="F167" s="77" t="s">
        <v>405</v>
      </c>
      <c r="G167" s="77">
        <v>50</v>
      </c>
      <c r="H167" s="77" t="s">
        <v>48</v>
      </c>
      <c r="I167" s="38" t="s">
        <v>9</v>
      </c>
      <c r="J167" s="56">
        <v>15.859</v>
      </c>
      <c r="K167" s="73" t="str">
        <f>IF(UPPER($I167)="FIX",ROUND('Ponuka dodávateľa'!$C$3,2),"")</f>
        <v/>
      </c>
      <c r="L167" s="73">
        <f>IF(UPPER($I167)="FIX/SPOT",ROUND('Ponuka dodávateľa'!$C$4,2),"")</f>
        <v>27.86</v>
      </c>
      <c r="M167" s="73" t="str">
        <f>IF(UPPER($I167)="REGULOVANÉ",ROUND('Ponuka dodávateľa'!$C$5,2),"")</f>
        <v/>
      </c>
      <c r="N167" s="74">
        <f>ROUND(IF(UPPER($I167)="FIX", $K167*$O167, IF(UPPER($I167)="SPOT",#REF!* $O167, IF(OR(UPPER($I167)="REGULOVANE",UPPER($I167)="REGULOVANÉ"), $M167*$O167, IF(UPPER($I167)="FIX/SPOT", $L167*$O167, "")))),2)</f>
        <v>441.83</v>
      </c>
      <c r="O167" s="75">
        <f>IF(AND(ISNUMBER(#REF!),ISNUMBER(J167)),AVERAGE(#REF!,J167),IF(ISNUMBER(#REF!),#REF!,IF(ISNUMBER(J167),J167,"")))</f>
        <v>15.859</v>
      </c>
      <c r="P167" s="34" t="s">
        <v>44</v>
      </c>
    </row>
    <row r="168" spans="1:16" ht="43.9" customHeight="1" thickBot="1" x14ac:dyDescent="0.3">
      <c r="A168" s="34">
        <v>167</v>
      </c>
      <c r="B168" s="14" t="s">
        <v>38</v>
      </c>
      <c r="C168" s="60" t="s">
        <v>39</v>
      </c>
      <c r="D168" s="76" t="s">
        <v>395</v>
      </c>
      <c r="E168" s="76" t="s">
        <v>406</v>
      </c>
      <c r="F168" s="77" t="s">
        <v>407</v>
      </c>
      <c r="G168" s="77">
        <v>63</v>
      </c>
      <c r="H168" s="77" t="s">
        <v>48</v>
      </c>
      <c r="I168" s="38" t="s">
        <v>9</v>
      </c>
      <c r="J168" s="56">
        <v>29.317</v>
      </c>
      <c r="K168" s="73" t="str">
        <f>IF(UPPER($I168)="FIX",ROUND('Ponuka dodávateľa'!$C$3,2),"")</f>
        <v/>
      </c>
      <c r="L168" s="73">
        <f>IF(UPPER($I168)="FIX/SPOT",ROUND('Ponuka dodávateľa'!$C$4,2),"")</f>
        <v>27.86</v>
      </c>
      <c r="M168" s="73" t="str">
        <f>IF(UPPER($I168)="REGULOVANÉ",ROUND('Ponuka dodávateľa'!$C$5,2),"")</f>
        <v/>
      </c>
      <c r="N168" s="74">
        <f>ROUND(IF(UPPER($I168)="FIX", $K168*$O168, IF(UPPER($I168)="SPOT",#REF!* $O168, IF(OR(UPPER($I168)="REGULOVANE",UPPER($I168)="REGULOVANÉ"), $M168*$O168, IF(UPPER($I168)="FIX/SPOT", $L168*$O168, "")))),2)</f>
        <v>816.77</v>
      </c>
      <c r="O168" s="75">
        <f>IF(AND(ISNUMBER(#REF!),ISNUMBER(J168)),AVERAGE(#REF!,J168),IF(ISNUMBER(#REF!),#REF!,IF(ISNUMBER(J168),J168,"")))</f>
        <v>29.317</v>
      </c>
      <c r="P168" s="34" t="s">
        <v>44</v>
      </c>
    </row>
    <row r="169" spans="1:16" ht="43.9" customHeight="1" thickBot="1" x14ac:dyDescent="0.3">
      <c r="A169" s="34">
        <v>168</v>
      </c>
      <c r="B169" s="14" t="s">
        <v>38</v>
      </c>
      <c r="C169" s="60" t="s">
        <v>39</v>
      </c>
      <c r="D169" s="76" t="s">
        <v>395</v>
      </c>
      <c r="E169" s="76" t="s">
        <v>408</v>
      </c>
      <c r="F169" s="77" t="s">
        <v>409</v>
      </c>
      <c r="G169" s="77">
        <v>25</v>
      </c>
      <c r="H169" s="77" t="s">
        <v>53</v>
      </c>
      <c r="I169" s="38" t="s">
        <v>8</v>
      </c>
      <c r="J169" s="56">
        <v>0.653999</v>
      </c>
      <c r="K169" s="73">
        <f>IF(UPPER($I169)="FIX",ROUND('Ponuka dodávateľa'!$C$3,2),"")</f>
        <v>0</v>
      </c>
      <c r="L169" s="73" t="str">
        <f>IF(UPPER($I169)="FIX/SPOT",ROUND('Ponuka dodávateľa'!$C$4,2),"")</f>
        <v/>
      </c>
      <c r="M169" s="73" t="str">
        <f>IF(UPPER($I169)="REGULOVANÉ",ROUND('Ponuka dodávateľa'!$C$5,2),"")</f>
        <v/>
      </c>
      <c r="N169" s="74">
        <f>ROUND(IF(UPPER($I169)="FIX", $K169*$O169, IF(UPPER($I169)="SPOT",#REF!* $O169, IF(OR(UPPER($I169)="REGULOVANE",UPPER($I169)="REGULOVANÉ"), $M169*$O169, IF(UPPER($I169)="FIX/SPOT", $L169*$O169, "")))),2)</f>
        <v>0</v>
      </c>
      <c r="O169" s="75">
        <f>IF(AND(ISNUMBER(#REF!),ISNUMBER(J169)),AVERAGE(#REF!,J169),IF(ISNUMBER(#REF!),#REF!,IF(ISNUMBER(J169),J169,"")))</f>
        <v>0.653999</v>
      </c>
      <c r="P169" s="34" t="s">
        <v>44</v>
      </c>
    </row>
    <row r="170" spans="1:16" ht="43.9" customHeight="1" thickBot="1" x14ac:dyDescent="0.3">
      <c r="A170" s="34">
        <v>169</v>
      </c>
      <c r="B170" s="14" t="s">
        <v>38</v>
      </c>
      <c r="C170" s="60" t="s">
        <v>39</v>
      </c>
      <c r="D170" s="76" t="s">
        <v>410</v>
      </c>
      <c r="E170" s="76" t="s">
        <v>411</v>
      </c>
      <c r="F170" s="77" t="s">
        <v>412</v>
      </c>
      <c r="G170" s="77">
        <v>25</v>
      </c>
      <c r="H170" s="77" t="s">
        <v>53</v>
      </c>
      <c r="I170" s="38" t="s">
        <v>8</v>
      </c>
      <c r="J170" s="56">
        <v>2.4630010000000002</v>
      </c>
      <c r="K170" s="73">
        <f>IF(UPPER($I170)="FIX",ROUND('Ponuka dodávateľa'!$C$3,2),"")</f>
        <v>0</v>
      </c>
      <c r="L170" s="73" t="str">
        <f>IF(UPPER($I170)="FIX/SPOT",ROUND('Ponuka dodávateľa'!$C$4,2),"")</f>
        <v/>
      </c>
      <c r="M170" s="73" t="str">
        <f>IF(UPPER($I170)="REGULOVANÉ",ROUND('Ponuka dodávateľa'!$C$5,2),"")</f>
        <v/>
      </c>
      <c r="N170" s="74">
        <f>ROUND(IF(UPPER($I170)="FIX", $K170*$O170, IF(UPPER($I170)="SPOT",#REF!* $O170, IF(OR(UPPER($I170)="REGULOVANE",UPPER($I170)="REGULOVANÉ"), $M170*$O170, IF(UPPER($I170)="FIX/SPOT", $L170*$O170, "")))),2)</f>
        <v>0</v>
      </c>
      <c r="O170" s="75">
        <f>IF(AND(ISNUMBER(#REF!),ISNUMBER(J170)),AVERAGE(#REF!,J170),IF(ISNUMBER(#REF!),#REF!,IF(ISNUMBER(J170),J170,"")))</f>
        <v>2.4630010000000002</v>
      </c>
      <c r="P170" s="34" t="s">
        <v>44</v>
      </c>
    </row>
    <row r="171" spans="1:16" ht="31.9" customHeight="1" thickBot="1" x14ac:dyDescent="0.3">
      <c r="A171" s="34">
        <v>170</v>
      </c>
      <c r="B171" s="14" t="s">
        <v>38</v>
      </c>
      <c r="C171" s="60" t="s">
        <v>39</v>
      </c>
      <c r="D171" s="80" t="s">
        <v>410</v>
      </c>
      <c r="E171" s="80" t="s">
        <v>413</v>
      </c>
      <c r="F171" s="81" t="s">
        <v>414</v>
      </c>
      <c r="G171" s="81">
        <v>25</v>
      </c>
      <c r="H171" s="81" t="s">
        <v>48</v>
      </c>
      <c r="I171" s="38" t="s">
        <v>9</v>
      </c>
      <c r="J171" s="55">
        <v>0.95199999999999996</v>
      </c>
      <c r="K171" s="73" t="str">
        <f>IF(UPPER($I171)="FIX",ROUND('Ponuka dodávateľa'!$C$3,2),"")</f>
        <v/>
      </c>
      <c r="L171" s="73">
        <f>IF(UPPER($I171)="FIX/SPOT",ROUND('Ponuka dodávateľa'!$C$4,2),"")</f>
        <v>27.86</v>
      </c>
      <c r="M171" s="73" t="str">
        <f>IF(UPPER($I171)="REGULOVANÉ",ROUND('Ponuka dodávateľa'!$C$5,2),"")</f>
        <v/>
      </c>
      <c r="N171" s="74">
        <f>ROUND(IF(UPPER($I171)="FIX", $K171*$O171, IF(UPPER($I171)="SPOT",#REF!* $O171, IF(OR(UPPER($I171)="REGULOVANE",UPPER($I171)="REGULOVANÉ"), $M171*$O171, IF(UPPER($I171)="FIX/SPOT", $L171*$O171, "")))),2)</f>
        <v>26.52</v>
      </c>
      <c r="O171" s="75">
        <f>IF(AND(ISNUMBER(#REF!),ISNUMBER(J171)),AVERAGE(#REF!,J171),IF(ISNUMBER(#REF!),#REF!,IF(ISNUMBER(J171),J171,"")))</f>
        <v>0.95199999999999996</v>
      </c>
      <c r="P171" s="34" t="s">
        <v>44</v>
      </c>
    </row>
    <row r="172" spans="1:16" ht="29.45" customHeight="1" thickBot="1" x14ac:dyDescent="0.3">
      <c r="A172" s="34">
        <v>171</v>
      </c>
      <c r="B172" s="14" t="s">
        <v>38</v>
      </c>
      <c r="C172" s="60" t="s">
        <v>39</v>
      </c>
      <c r="D172" s="76" t="s">
        <v>410</v>
      </c>
      <c r="E172" s="76" t="s">
        <v>415</v>
      </c>
      <c r="F172" s="77" t="s">
        <v>416</v>
      </c>
      <c r="G172" s="77">
        <v>25</v>
      </c>
      <c r="H172" s="77" t="s">
        <v>53</v>
      </c>
      <c r="I172" s="38" t="s">
        <v>8</v>
      </c>
      <c r="J172" s="56">
        <v>1.5799989999999999</v>
      </c>
      <c r="K172" s="73">
        <f>IF(UPPER($I172)="FIX",ROUND('Ponuka dodávateľa'!$C$3,2),"")</f>
        <v>0</v>
      </c>
      <c r="L172" s="73" t="str">
        <f>IF(UPPER($I172)="FIX/SPOT",ROUND('Ponuka dodávateľa'!$C$4,2),"")</f>
        <v/>
      </c>
      <c r="M172" s="73" t="str">
        <f>IF(UPPER($I172)="REGULOVANÉ",ROUND('Ponuka dodávateľa'!$C$5,2),"")</f>
        <v/>
      </c>
      <c r="N172" s="74">
        <f>ROUND(IF(UPPER($I172)="FIX", $K172*$O172, IF(UPPER($I172)="SPOT",#REF!* $O172, IF(OR(UPPER($I172)="REGULOVANE",UPPER($I172)="REGULOVANÉ"), $M172*$O172, IF(UPPER($I172)="FIX/SPOT", $L172*$O172, "")))),2)</f>
        <v>0</v>
      </c>
      <c r="O172" s="75">
        <f>IF(AND(ISNUMBER(#REF!),ISNUMBER(J172)),AVERAGE(#REF!,J172),IF(ISNUMBER(#REF!),#REF!,IF(ISNUMBER(J172),J172,"")))</f>
        <v>1.5799989999999999</v>
      </c>
      <c r="P172" s="34" t="s">
        <v>44</v>
      </c>
    </row>
    <row r="173" spans="1:16" ht="29.45" customHeight="1" thickBot="1" x14ac:dyDescent="0.3">
      <c r="A173" s="34">
        <v>172</v>
      </c>
      <c r="B173" s="14" t="s">
        <v>38</v>
      </c>
      <c r="C173" s="60" t="s">
        <v>39</v>
      </c>
      <c r="D173" s="76" t="s">
        <v>410</v>
      </c>
      <c r="E173" s="76" t="s">
        <v>417</v>
      </c>
      <c r="F173" s="77" t="s">
        <v>418</v>
      </c>
      <c r="G173" s="77">
        <v>16</v>
      </c>
      <c r="H173" s="77" t="s">
        <v>53</v>
      </c>
      <c r="I173" s="38" t="s">
        <v>8</v>
      </c>
      <c r="J173" s="56">
        <v>0.77500000000000002</v>
      </c>
      <c r="K173" s="73">
        <f>IF(UPPER($I173)="FIX",ROUND('Ponuka dodávateľa'!$C$3,2),"")</f>
        <v>0</v>
      </c>
      <c r="L173" s="73" t="str">
        <f>IF(UPPER($I173)="FIX/SPOT",ROUND('Ponuka dodávateľa'!$C$4,2),"")</f>
        <v/>
      </c>
      <c r="M173" s="73" t="str">
        <f>IF(UPPER($I173)="REGULOVANÉ",ROUND('Ponuka dodávateľa'!$C$5,2),"")</f>
        <v/>
      </c>
      <c r="N173" s="74">
        <f>ROUND(IF(UPPER($I173)="FIX", $K173*$O173, IF(UPPER($I173)="SPOT",#REF!* $O173, IF(OR(UPPER($I173)="REGULOVANE",UPPER($I173)="REGULOVANÉ"), $M173*$O173, IF(UPPER($I173)="FIX/SPOT", $L173*$O173, "")))),2)</f>
        <v>0</v>
      </c>
      <c r="O173" s="75">
        <f>IF(AND(ISNUMBER(#REF!),ISNUMBER(J173)),AVERAGE(#REF!,J173),IF(ISNUMBER(#REF!),#REF!,IF(ISNUMBER(J173),J173,"")))</f>
        <v>0.77500000000000002</v>
      </c>
      <c r="P173" s="34" t="s">
        <v>44</v>
      </c>
    </row>
    <row r="174" spans="1:16" ht="43.9" customHeight="1" thickBot="1" x14ac:dyDescent="0.3">
      <c r="A174" s="34">
        <v>173</v>
      </c>
      <c r="B174" s="14" t="s">
        <v>38</v>
      </c>
      <c r="C174" s="60" t="s">
        <v>39</v>
      </c>
      <c r="D174" s="76" t="s">
        <v>410</v>
      </c>
      <c r="E174" s="76" t="s">
        <v>419</v>
      </c>
      <c r="F174" s="77" t="s">
        <v>420</v>
      </c>
      <c r="G174" s="77">
        <v>20</v>
      </c>
      <c r="H174" s="77" t="s">
        <v>53</v>
      </c>
      <c r="I174" s="38" t="s">
        <v>8</v>
      </c>
      <c r="J174" s="56">
        <v>2.2040039999999999</v>
      </c>
      <c r="K174" s="73">
        <f>IF(UPPER($I174)="FIX",ROUND('Ponuka dodávateľa'!$C$3,2),"")</f>
        <v>0</v>
      </c>
      <c r="L174" s="73" t="str">
        <f>IF(UPPER($I174)="FIX/SPOT",ROUND('Ponuka dodávateľa'!$C$4,2),"")</f>
        <v/>
      </c>
      <c r="M174" s="73" t="str">
        <f>IF(UPPER($I174)="REGULOVANÉ",ROUND('Ponuka dodávateľa'!$C$5,2),"")</f>
        <v/>
      </c>
      <c r="N174" s="74">
        <f>ROUND(IF(UPPER($I174)="FIX", $K174*$O174, IF(UPPER($I174)="SPOT",#REF!* $O174, IF(OR(UPPER($I174)="REGULOVANE",UPPER($I174)="REGULOVANÉ"), $M174*$O174, IF(UPPER($I174)="FIX/SPOT", $L174*$O174, "")))),2)</f>
        <v>0</v>
      </c>
      <c r="O174" s="75">
        <f>IF(AND(ISNUMBER(#REF!),ISNUMBER(J174)),AVERAGE(#REF!,J174),IF(ISNUMBER(#REF!),#REF!,IF(ISNUMBER(J174),J174,"")))</f>
        <v>2.2040039999999999</v>
      </c>
      <c r="P174" s="34" t="s">
        <v>44</v>
      </c>
    </row>
    <row r="175" spans="1:16" ht="29.45" customHeight="1" thickBot="1" x14ac:dyDescent="0.3">
      <c r="A175" s="34">
        <v>174</v>
      </c>
      <c r="B175" s="14" t="s">
        <v>38</v>
      </c>
      <c r="C175" s="60" t="s">
        <v>39</v>
      </c>
      <c r="D175" s="76" t="s">
        <v>410</v>
      </c>
      <c r="E175" s="76" t="s">
        <v>421</v>
      </c>
      <c r="F175" s="77" t="s">
        <v>422</v>
      </c>
      <c r="G175" s="77">
        <v>16</v>
      </c>
      <c r="H175" s="77" t="s">
        <v>53</v>
      </c>
      <c r="I175" s="38" t="s">
        <v>8</v>
      </c>
      <c r="J175" s="56">
        <v>3.9970020000000002</v>
      </c>
      <c r="K175" s="73">
        <f>IF(UPPER($I175)="FIX",ROUND('Ponuka dodávateľa'!$C$3,2),"")</f>
        <v>0</v>
      </c>
      <c r="L175" s="73" t="str">
        <f>IF(UPPER($I175)="FIX/SPOT",ROUND('Ponuka dodávateľa'!$C$4,2),"")</f>
        <v/>
      </c>
      <c r="M175" s="73" t="str">
        <f>IF(UPPER($I175)="REGULOVANÉ",ROUND('Ponuka dodávateľa'!$C$5,2),"")</f>
        <v/>
      </c>
      <c r="N175" s="74">
        <f>ROUND(IF(UPPER($I175)="FIX", $K175*$O175, IF(UPPER($I175)="SPOT",#REF!* $O175, IF(OR(UPPER($I175)="REGULOVANE",UPPER($I175)="REGULOVANÉ"), $M175*$O175, IF(UPPER($I175)="FIX/SPOT", $L175*$O175, "")))),2)</f>
        <v>0</v>
      </c>
      <c r="O175" s="75">
        <f>IF(AND(ISNUMBER(#REF!),ISNUMBER(J175)),AVERAGE(#REF!,J175),IF(ISNUMBER(#REF!),#REF!,IF(ISNUMBER(J175),J175,"")))</f>
        <v>3.9970020000000002</v>
      </c>
      <c r="P175" s="34" t="s">
        <v>44</v>
      </c>
    </row>
    <row r="176" spans="1:16" ht="29.45" customHeight="1" thickBot="1" x14ac:dyDescent="0.3">
      <c r="A176" s="34">
        <v>175</v>
      </c>
      <c r="B176" s="14" t="s">
        <v>38</v>
      </c>
      <c r="C176" s="60" t="s">
        <v>39</v>
      </c>
      <c r="D176" s="76" t="s">
        <v>410</v>
      </c>
      <c r="E176" s="76" t="s">
        <v>423</v>
      </c>
      <c r="F176" s="77" t="s">
        <v>424</v>
      </c>
      <c r="G176" s="77">
        <v>16</v>
      </c>
      <c r="H176" s="77" t="s">
        <v>53</v>
      </c>
      <c r="I176" s="38" t="s">
        <v>8</v>
      </c>
      <c r="J176" s="56">
        <v>2.0849989999999998</v>
      </c>
      <c r="K176" s="73">
        <f>IF(UPPER($I176)="FIX",ROUND('Ponuka dodávateľa'!$C$3,2),"")</f>
        <v>0</v>
      </c>
      <c r="L176" s="73" t="str">
        <f>IF(UPPER($I176)="FIX/SPOT",ROUND('Ponuka dodávateľa'!$C$4,2),"")</f>
        <v/>
      </c>
      <c r="M176" s="73" t="str">
        <f>IF(UPPER($I176)="REGULOVANÉ",ROUND('Ponuka dodávateľa'!$C$5,2),"")</f>
        <v/>
      </c>
      <c r="N176" s="74">
        <f>ROUND(IF(UPPER($I176)="FIX", $K176*$O176, IF(UPPER($I176)="SPOT",#REF!* $O176, IF(OR(UPPER($I176)="REGULOVANE",UPPER($I176)="REGULOVANÉ"), $M176*$O176, IF(UPPER($I176)="FIX/SPOT", $L176*$O176, "")))),2)</f>
        <v>0</v>
      </c>
      <c r="O176" s="75">
        <f>IF(AND(ISNUMBER(#REF!),ISNUMBER(J176)),AVERAGE(#REF!,J176),IF(ISNUMBER(#REF!),#REF!,IF(ISNUMBER(J176),J176,"")))</f>
        <v>2.0849989999999998</v>
      </c>
      <c r="P176" s="34" t="s">
        <v>44</v>
      </c>
    </row>
    <row r="177" spans="1:16" ht="31.9" customHeight="1" thickBot="1" x14ac:dyDescent="0.3">
      <c r="A177" s="34">
        <v>176</v>
      </c>
      <c r="B177" s="14" t="s">
        <v>38</v>
      </c>
      <c r="C177" s="60" t="s">
        <v>39</v>
      </c>
      <c r="D177" s="82" t="s">
        <v>425</v>
      </c>
      <c r="E177" s="82" t="s">
        <v>426</v>
      </c>
      <c r="F177" s="83" t="s">
        <v>427</v>
      </c>
      <c r="G177" s="83">
        <v>75</v>
      </c>
      <c r="H177" s="83" t="s">
        <v>48</v>
      </c>
      <c r="I177" s="38" t="s">
        <v>9</v>
      </c>
      <c r="J177" s="54">
        <v>4.68</v>
      </c>
      <c r="K177" s="73" t="str">
        <f>IF(UPPER($I177)="FIX",ROUND('Ponuka dodávateľa'!$C$3,2),"")</f>
        <v/>
      </c>
      <c r="L177" s="73">
        <f>IF(UPPER($I177)="FIX/SPOT",ROUND('Ponuka dodávateľa'!$C$4,2),"")</f>
        <v>27.86</v>
      </c>
      <c r="M177" s="73" t="str">
        <f>IF(UPPER($I177)="REGULOVANÉ",ROUND('Ponuka dodávateľa'!$C$5,2),"")</f>
        <v/>
      </c>
      <c r="N177" s="74">
        <f>ROUND(IF(UPPER($I177)="FIX", $K177*$O177, IF(UPPER($I177)="SPOT",#REF!* $O177, IF(OR(UPPER($I177)="REGULOVANE",UPPER($I177)="REGULOVANÉ"), $M177*$O177, IF(UPPER($I177)="FIX/SPOT", $L177*$O177, "")))),2)</f>
        <v>130.38</v>
      </c>
      <c r="O177" s="75">
        <f>IF(AND(ISNUMBER(#REF!),ISNUMBER(J177)),AVERAGE(#REF!,J177),IF(ISNUMBER(#REF!),#REF!,IF(ISNUMBER(J177),J177,"")))</f>
        <v>4.68</v>
      </c>
      <c r="P177" s="34" t="s">
        <v>44</v>
      </c>
    </row>
    <row r="178" spans="1:16" ht="31.15" customHeight="1" x14ac:dyDescent="0.25">
      <c r="A178" s="34">
        <v>177</v>
      </c>
      <c r="B178" s="14" t="s">
        <v>38</v>
      </c>
      <c r="C178" s="60" t="s">
        <v>39</v>
      </c>
      <c r="D178" s="82" t="s">
        <v>428</v>
      </c>
      <c r="E178" s="82" t="s">
        <v>429</v>
      </c>
      <c r="F178" s="83" t="s">
        <v>430</v>
      </c>
      <c r="G178" s="83">
        <v>25</v>
      </c>
      <c r="H178" s="83" t="s">
        <v>53</v>
      </c>
      <c r="I178" s="38" t="s">
        <v>8</v>
      </c>
      <c r="J178" s="54">
        <v>0.27700200000000003</v>
      </c>
      <c r="K178" s="73">
        <f>IF(UPPER($I178)="FIX",ROUND('Ponuka dodávateľa'!$C$3,2),"")</f>
        <v>0</v>
      </c>
      <c r="L178" s="73" t="str">
        <f>IF(UPPER($I178)="FIX/SPOT",ROUND('Ponuka dodávateľa'!$C$4,2),"")</f>
        <v/>
      </c>
      <c r="M178" s="73" t="str">
        <f>IF(UPPER($I178)="REGULOVANÉ",ROUND('Ponuka dodávateľa'!$C$5,2),"")</f>
        <v/>
      </c>
      <c r="N178" s="74">
        <f>ROUND(IF(UPPER($I178)="FIX", $K178*$O178, IF(UPPER($I178)="SPOT",#REF!* $O178, IF(OR(UPPER($I178)="REGULOVANE",UPPER($I178)="REGULOVANÉ"), $M178*$O178, IF(UPPER($I178)="FIX/SPOT", $L178*$O178, "")))),2)</f>
        <v>0</v>
      </c>
      <c r="O178" s="75">
        <f>IF(AND(ISNUMBER(#REF!),ISNUMBER(J178)),AVERAGE(#REF!,J178),IF(ISNUMBER(#REF!),#REF!,IF(ISNUMBER(J178),J178,"")))</f>
        <v>0.27700200000000003</v>
      </c>
      <c r="P178" s="34" t="s">
        <v>44</v>
      </c>
    </row>
    <row r="179" spans="1:16" ht="46.9" customHeight="1" x14ac:dyDescent="0.25">
      <c r="A179" s="34">
        <v>178</v>
      </c>
      <c r="B179" s="15" t="s">
        <v>431</v>
      </c>
      <c r="C179" s="84" t="s">
        <v>432</v>
      </c>
      <c r="D179" s="84" t="s">
        <v>432</v>
      </c>
      <c r="E179" s="84" t="s">
        <v>433</v>
      </c>
      <c r="F179" s="85" t="s">
        <v>434</v>
      </c>
      <c r="G179" s="85">
        <v>160</v>
      </c>
      <c r="H179" s="85" t="s">
        <v>48</v>
      </c>
      <c r="I179" s="38" t="s">
        <v>9</v>
      </c>
      <c r="J179" s="53">
        <v>46.658000000000001</v>
      </c>
      <c r="K179" s="73" t="str">
        <f>IF(UPPER($I179)="FIX",ROUND('Ponuka dodávateľa'!$C$3,2),"")</f>
        <v/>
      </c>
      <c r="L179" s="73">
        <f>IF(UPPER($I179)="FIX/SPOT",ROUND('Ponuka dodávateľa'!$C$4,2),"")</f>
        <v>27.86</v>
      </c>
      <c r="M179" s="73" t="str">
        <f>IF(UPPER($I179)="REGULOVANÉ",ROUND('Ponuka dodávateľa'!$C$5,2),"")</f>
        <v/>
      </c>
      <c r="N179" s="74">
        <f>ROUND(IF(UPPER($I179)="FIX", $K179*$O179, IF(UPPER($I179)="SPOT",#REF!* $O179, IF(OR(UPPER($I179)="REGULOVANE",UPPER($I179)="REGULOVANÉ"), $M179*$O179, IF(UPPER($I179)="FIX/SPOT", $L179*$O179, "")))),2)</f>
        <v>1299.8900000000001</v>
      </c>
      <c r="O179" s="75">
        <f>IF(AND(ISNUMBER(#REF!),ISNUMBER(J179)),AVERAGE(#REF!,J179),IF(ISNUMBER(#REF!),#REF!,IF(ISNUMBER(J179),J179,"")))</f>
        <v>46.658000000000001</v>
      </c>
      <c r="P179" s="34" t="s">
        <v>44</v>
      </c>
    </row>
    <row r="180" spans="1:16" ht="46.9" customHeight="1" x14ac:dyDescent="0.25">
      <c r="A180" s="34">
        <v>179</v>
      </c>
      <c r="B180" s="15" t="s">
        <v>431</v>
      </c>
      <c r="C180" s="84" t="s">
        <v>432</v>
      </c>
      <c r="D180" s="84" t="s">
        <v>432</v>
      </c>
      <c r="E180" s="84" t="s">
        <v>435</v>
      </c>
      <c r="F180" s="85" t="s">
        <v>436</v>
      </c>
      <c r="G180" s="85">
        <v>100</v>
      </c>
      <c r="H180" s="85" t="s">
        <v>48</v>
      </c>
      <c r="I180" s="38" t="s">
        <v>9</v>
      </c>
      <c r="J180" s="53">
        <v>39.783999999999999</v>
      </c>
      <c r="K180" s="73" t="str">
        <f>IF(UPPER($I180)="FIX",ROUND('Ponuka dodávateľa'!$C$3,2),"")</f>
        <v/>
      </c>
      <c r="L180" s="73">
        <f>IF(UPPER($I180)="FIX/SPOT",ROUND('Ponuka dodávateľa'!$C$4,2),"")</f>
        <v>27.86</v>
      </c>
      <c r="M180" s="73" t="str">
        <f>IF(UPPER($I180)="REGULOVANÉ",ROUND('Ponuka dodávateľa'!$C$5,2),"")</f>
        <v/>
      </c>
      <c r="N180" s="74">
        <f>ROUND(IF(UPPER($I180)="FIX", $K180*$O180, IF(UPPER($I180)="SPOT",#REF!* $O180, IF(OR(UPPER($I180)="REGULOVANE",UPPER($I180)="REGULOVANÉ"), $M180*$O180, IF(UPPER($I180)="FIX/SPOT", $L180*$O180, "")))),2)</f>
        <v>1108.3800000000001</v>
      </c>
      <c r="O180" s="75">
        <f>IF(AND(ISNUMBER(#REF!),ISNUMBER(J180)),AVERAGE(#REF!,J180),IF(ISNUMBER(#REF!),#REF!,IF(ISNUMBER(J180),J180,"")))</f>
        <v>39.783999999999999</v>
      </c>
      <c r="P180" s="34" t="s">
        <v>44</v>
      </c>
    </row>
    <row r="181" spans="1:16" ht="46.9" customHeight="1" x14ac:dyDescent="0.25">
      <c r="A181" s="34">
        <v>180</v>
      </c>
      <c r="B181" s="15" t="s">
        <v>431</v>
      </c>
      <c r="C181" s="84" t="s">
        <v>432</v>
      </c>
      <c r="D181" s="84" t="s">
        <v>432</v>
      </c>
      <c r="E181" s="84" t="s">
        <v>435</v>
      </c>
      <c r="F181" s="85" t="s">
        <v>437</v>
      </c>
      <c r="G181" s="85">
        <v>250</v>
      </c>
      <c r="H181" s="85" t="s">
        <v>48</v>
      </c>
      <c r="I181" s="38" t="s">
        <v>9</v>
      </c>
      <c r="J181" s="53">
        <v>21.012</v>
      </c>
      <c r="K181" s="73" t="str">
        <f>IF(UPPER($I181)="FIX",ROUND('Ponuka dodávateľa'!$C$3,2),"")</f>
        <v/>
      </c>
      <c r="L181" s="73">
        <f>IF(UPPER($I181)="FIX/SPOT",ROUND('Ponuka dodávateľa'!$C$4,2),"")</f>
        <v>27.86</v>
      </c>
      <c r="M181" s="73" t="str">
        <f>IF(UPPER($I181)="REGULOVANÉ",ROUND('Ponuka dodávateľa'!$C$5,2),"")</f>
        <v/>
      </c>
      <c r="N181" s="74">
        <f>ROUND(IF(UPPER($I181)="FIX", $K181*$O181, IF(UPPER($I181)="SPOT",#REF!* $O181, IF(OR(UPPER($I181)="REGULOVANE",UPPER($I181)="REGULOVANÉ"), $M181*$O181, IF(UPPER($I181)="FIX/SPOT", $L181*$O181, "")))),2)</f>
        <v>585.39</v>
      </c>
      <c r="O181" s="75">
        <f>IF(AND(ISNUMBER(#REF!),ISNUMBER(J181)),AVERAGE(#REF!,J181),IF(ISNUMBER(#REF!),#REF!,IF(ISNUMBER(J181),J181,"")))</f>
        <v>21.012</v>
      </c>
      <c r="P181" s="34" t="s">
        <v>44</v>
      </c>
    </row>
    <row r="182" spans="1:16" ht="31.15" customHeight="1" x14ac:dyDescent="0.25">
      <c r="A182" s="34">
        <v>181</v>
      </c>
      <c r="B182" s="15" t="s">
        <v>431</v>
      </c>
      <c r="C182" s="84" t="s">
        <v>432</v>
      </c>
      <c r="D182" s="84" t="s">
        <v>432</v>
      </c>
      <c r="E182" s="84" t="s">
        <v>438</v>
      </c>
      <c r="F182" s="85" t="s">
        <v>439</v>
      </c>
      <c r="G182" s="85">
        <v>100</v>
      </c>
      <c r="H182" s="85" t="s">
        <v>48</v>
      </c>
      <c r="I182" s="38" t="s">
        <v>9</v>
      </c>
      <c r="J182" s="53">
        <v>7.4249999999999998</v>
      </c>
      <c r="K182" s="73" t="str">
        <f>IF(UPPER($I182)="FIX",ROUND('Ponuka dodávateľa'!$C$3,2),"")</f>
        <v/>
      </c>
      <c r="L182" s="73">
        <f>IF(UPPER($I182)="FIX/SPOT",ROUND('Ponuka dodávateľa'!$C$4,2),"")</f>
        <v>27.86</v>
      </c>
      <c r="M182" s="73" t="str">
        <f>IF(UPPER($I182)="REGULOVANÉ",ROUND('Ponuka dodávateľa'!$C$5,2),"")</f>
        <v/>
      </c>
      <c r="N182" s="74">
        <f>ROUND(IF(UPPER($I182)="FIX", $K182*$O182, IF(UPPER($I182)="SPOT",#REF!* $O182, IF(OR(UPPER($I182)="REGULOVANE",UPPER($I182)="REGULOVANÉ"), $M182*$O182, IF(UPPER($I182)="FIX/SPOT", $L182*$O182, "")))),2)</f>
        <v>206.86</v>
      </c>
      <c r="O182" s="75">
        <f>IF(AND(ISNUMBER(#REF!),ISNUMBER(J182)),AVERAGE(#REF!,J182),IF(ISNUMBER(#REF!),#REF!,IF(ISNUMBER(J182),J182,"")))</f>
        <v>7.4249999999999998</v>
      </c>
      <c r="P182" s="34" t="s">
        <v>44</v>
      </c>
    </row>
    <row r="183" spans="1:16" ht="31.15" customHeight="1" x14ac:dyDescent="0.25">
      <c r="A183" s="34">
        <v>182</v>
      </c>
      <c r="B183" s="15" t="s">
        <v>431</v>
      </c>
      <c r="C183" s="84" t="s">
        <v>432</v>
      </c>
      <c r="D183" s="84" t="s">
        <v>432</v>
      </c>
      <c r="E183" s="84" t="s">
        <v>440</v>
      </c>
      <c r="F183" s="85" t="s">
        <v>441</v>
      </c>
      <c r="G183" s="85">
        <v>160</v>
      </c>
      <c r="H183" s="85" t="s">
        <v>48</v>
      </c>
      <c r="I183" s="38" t="s">
        <v>9</v>
      </c>
      <c r="J183" s="53">
        <v>38.125999999999998</v>
      </c>
      <c r="K183" s="73" t="str">
        <f>IF(UPPER($I183)="FIX",ROUND('Ponuka dodávateľa'!$C$3,2),"")</f>
        <v/>
      </c>
      <c r="L183" s="73">
        <f>IF(UPPER($I183)="FIX/SPOT",ROUND('Ponuka dodávateľa'!$C$4,2),"")</f>
        <v>27.86</v>
      </c>
      <c r="M183" s="73" t="str">
        <f>IF(UPPER($I183)="REGULOVANÉ",ROUND('Ponuka dodávateľa'!$C$5,2),"")</f>
        <v/>
      </c>
      <c r="N183" s="74">
        <f>ROUND(IF(UPPER($I183)="FIX", $K183*$O183, IF(UPPER($I183)="SPOT",#REF!* $O183, IF(OR(UPPER($I183)="REGULOVANE",UPPER($I183)="REGULOVANÉ"), $M183*$O183, IF(UPPER($I183)="FIX/SPOT", $L183*$O183, "")))),2)</f>
        <v>1062.19</v>
      </c>
      <c r="O183" s="75">
        <f>IF(AND(ISNUMBER(#REF!),ISNUMBER(J183)),AVERAGE(#REF!,J183),IF(ISNUMBER(#REF!),#REF!,IF(ISNUMBER(J183),J183,"")))</f>
        <v>38.125999999999998</v>
      </c>
      <c r="P183" s="34" t="s">
        <v>44</v>
      </c>
    </row>
    <row r="184" spans="1:16" ht="31.15" customHeight="1" x14ac:dyDescent="0.25">
      <c r="A184" s="34">
        <v>183</v>
      </c>
      <c r="B184" s="15" t="s">
        <v>431</v>
      </c>
      <c r="C184" s="84" t="s">
        <v>432</v>
      </c>
      <c r="D184" s="84" t="s">
        <v>432</v>
      </c>
      <c r="E184" s="84" t="s">
        <v>442</v>
      </c>
      <c r="F184" s="85" t="s">
        <v>443</v>
      </c>
      <c r="G184" s="85">
        <v>40</v>
      </c>
      <c r="H184" s="85" t="s">
        <v>53</v>
      </c>
      <c r="I184" s="38" t="s">
        <v>8</v>
      </c>
      <c r="J184" s="53">
        <v>0.20400099999999999</v>
      </c>
      <c r="K184" s="73">
        <f>IF(UPPER($I184)="FIX",ROUND('Ponuka dodávateľa'!$C$3,2),"")</f>
        <v>0</v>
      </c>
      <c r="L184" s="73" t="str">
        <f>IF(UPPER($I184)="FIX/SPOT",ROUND('Ponuka dodávateľa'!$C$4,2),"")</f>
        <v/>
      </c>
      <c r="M184" s="73" t="str">
        <f>IF(UPPER($I184)="REGULOVANÉ",ROUND('Ponuka dodávateľa'!$C$5,2),"")</f>
        <v/>
      </c>
      <c r="N184" s="74">
        <f>ROUND(IF(UPPER($I184)="FIX", $K184*$O184, IF(UPPER($I184)="SPOT",#REF!* $O184, IF(OR(UPPER($I184)="REGULOVANE",UPPER($I184)="REGULOVANÉ"), $M184*$O184, IF(UPPER($I184)="FIX/SPOT", $L184*$O184, "")))),2)</f>
        <v>0</v>
      </c>
      <c r="O184" s="75">
        <f>IF(AND(ISNUMBER(#REF!),ISNUMBER(J184)),AVERAGE(#REF!,J184),IF(ISNUMBER(#REF!),#REF!,IF(ISNUMBER(J184),J184,"")))</f>
        <v>0.20400099999999999</v>
      </c>
      <c r="P184" s="34" t="s">
        <v>44</v>
      </c>
    </row>
    <row r="185" spans="1:16" ht="31.15" customHeight="1" x14ac:dyDescent="0.25">
      <c r="A185" s="34">
        <v>184</v>
      </c>
      <c r="B185" s="15" t="s">
        <v>431</v>
      </c>
      <c r="C185" s="84" t="s">
        <v>432</v>
      </c>
      <c r="D185" s="84" t="s">
        <v>432</v>
      </c>
      <c r="E185" s="84" t="s">
        <v>444</v>
      </c>
      <c r="F185" s="85" t="s">
        <v>445</v>
      </c>
      <c r="G185" s="85">
        <v>60</v>
      </c>
      <c r="H185" s="85" t="s">
        <v>53</v>
      </c>
      <c r="I185" s="38" t="s">
        <v>8</v>
      </c>
      <c r="J185" s="53">
        <v>14.165003</v>
      </c>
      <c r="K185" s="73">
        <f>IF(UPPER($I185)="FIX",ROUND('Ponuka dodávateľa'!$C$3,2),"")</f>
        <v>0</v>
      </c>
      <c r="L185" s="73" t="str">
        <f>IF(UPPER($I185)="FIX/SPOT",ROUND('Ponuka dodávateľa'!$C$4,2),"")</f>
        <v/>
      </c>
      <c r="M185" s="73" t="str">
        <f>IF(UPPER($I185)="REGULOVANÉ",ROUND('Ponuka dodávateľa'!$C$5,2),"")</f>
        <v/>
      </c>
      <c r="N185" s="74">
        <f>ROUND(IF(UPPER($I185)="FIX", $K185*$O185, IF(UPPER($I185)="SPOT",#REF!* $O185, IF(OR(UPPER($I185)="REGULOVANE",UPPER($I185)="REGULOVANÉ"), $M185*$O185, IF(UPPER($I185)="FIX/SPOT", $L185*$O185, "")))),2)</f>
        <v>0</v>
      </c>
      <c r="O185" s="75">
        <f>IF(AND(ISNUMBER(#REF!),ISNUMBER(J185)),AVERAGE(#REF!,J185),IF(ISNUMBER(#REF!),#REF!,IF(ISNUMBER(J185),J185,"")))</f>
        <v>14.165003</v>
      </c>
      <c r="P185" s="34" t="s">
        <v>44</v>
      </c>
    </row>
    <row r="186" spans="1:16" ht="31.15" customHeight="1" x14ac:dyDescent="0.25">
      <c r="A186" s="34">
        <v>185</v>
      </c>
      <c r="B186" s="15" t="s">
        <v>431</v>
      </c>
      <c r="C186" s="84" t="s">
        <v>432</v>
      </c>
      <c r="D186" s="84" t="s">
        <v>432</v>
      </c>
      <c r="E186" s="84" t="s">
        <v>446</v>
      </c>
      <c r="F186" s="85" t="s">
        <v>447</v>
      </c>
      <c r="G186" s="85">
        <v>50</v>
      </c>
      <c r="H186" s="85" t="s">
        <v>53</v>
      </c>
      <c r="I186" s="38" t="s">
        <v>8</v>
      </c>
      <c r="J186" s="53">
        <v>1.9000010000000001</v>
      </c>
      <c r="K186" s="73">
        <f>IF(UPPER($I186)="FIX",ROUND('Ponuka dodávateľa'!$C$3,2),"")</f>
        <v>0</v>
      </c>
      <c r="L186" s="73" t="str">
        <f>IF(UPPER($I186)="FIX/SPOT",ROUND('Ponuka dodávateľa'!$C$4,2),"")</f>
        <v/>
      </c>
      <c r="M186" s="73" t="str">
        <f>IF(UPPER($I186)="REGULOVANÉ",ROUND('Ponuka dodávateľa'!$C$5,2),"")</f>
        <v/>
      </c>
      <c r="N186" s="74">
        <f>ROUND(IF(UPPER($I186)="FIX", $K186*$O186, IF(UPPER($I186)="SPOT",#REF!* $O186, IF(OR(UPPER($I186)="REGULOVANE",UPPER($I186)="REGULOVANÉ"), $M186*$O186, IF(UPPER($I186)="FIX/SPOT", $L186*$O186, "")))),2)</f>
        <v>0</v>
      </c>
      <c r="O186" s="75">
        <f>IF(AND(ISNUMBER(#REF!),ISNUMBER(J186)),AVERAGE(#REF!,J186),IF(ISNUMBER(#REF!),#REF!,IF(ISNUMBER(J186),J186,"")))</f>
        <v>1.9000010000000001</v>
      </c>
      <c r="P186" s="34" t="s">
        <v>44</v>
      </c>
    </row>
    <row r="187" spans="1:16" ht="31.15" customHeight="1" x14ac:dyDescent="0.25">
      <c r="A187" s="34">
        <v>186</v>
      </c>
      <c r="B187" s="15" t="s">
        <v>431</v>
      </c>
      <c r="C187" s="84" t="s">
        <v>448</v>
      </c>
      <c r="D187" s="84" t="s">
        <v>448</v>
      </c>
      <c r="E187" s="84" t="s">
        <v>449</v>
      </c>
      <c r="F187" s="85" t="s">
        <v>450</v>
      </c>
      <c r="G187" s="85">
        <v>200</v>
      </c>
      <c r="H187" s="85" t="s">
        <v>48</v>
      </c>
      <c r="I187" s="38" t="s">
        <v>9</v>
      </c>
      <c r="J187" s="53">
        <v>10.944000000000001</v>
      </c>
      <c r="K187" s="73" t="str">
        <f>IF(UPPER($I187)="FIX",ROUND('Ponuka dodávateľa'!$C$3,2),"")</f>
        <v/>
      </c>
      <c r="L187" s="73">
        <f>IF(UPPER($I187)="FIX/SPOT",ROUND('Ponuka dodávateľa'!$C$4,2),"")</f>
        <v>27.86</v>
      </c>
      <c r="M187" s="73" t="str">
        <f>IF(UPPER($I187)="REGULOVANÉ",ROUND('Ponuka dodávateľa'!$C$5,2),"")</f>
        <v/>
      </c>
      <c r="N187" s="74">
        <f>ROUND(IF(UPPER($I187)="FIX", $K187*$O187, IF(UPPER($I187)="SPOT",#REF!* $O187, IF(OR(UPPER($I187)="REGULOVANE",UPPER($I187)="REGULOVANÉ"), $M187*$O187, IF(UPPER($I187)="FIX/SPOT", $L187*$O187, "")))),2)</f>
        <v>304.89999999999998</v>
      </c>
      <c r="O187" s="75">
        <f>IF(AND(ISNUMBER(#REF!),ISNUMBER(J187)),AVERAGE(#REF!,J187),IF(ISNUMBER(#REF!),#REF!,IF(ISNUMBER(J187),J187,"")))</f>
        <v>10.944000000000001</v>
      </c>
      <c r="P187" s="34" t="s">
        <v>44</v>
      </c>
    </row>
    <row r="188" spans="1:16" ht="46.9" customHeight="1" x14ac:dyDescent="0.25">
      <c r="A188" s="34">
        <v>187</v>
      </c>
      <c r="B188" s="15" t="s">
        <v>431</v>
      </c>
      <c r="C188" s="84" t="s">
        <v>451</v>
      </c>
      <c r="D188" s="84" t="s">
        <v>451</v>
      </c>
      <c r="E188" s="84" t="s">
        <v>452</v>
      </c>
      <c r="F188" s="85" t="s">
        <v>453</v>
      </c>
      <c r="G188" s="85">
        <v>80</v>
      </c>
      <c r="H188" s="85" t="s">
        <v>48</v>
      </c>
      <c r="I188" s="38" t="s">
        <v>9</v>
      </c>
      <c r="J188" s="53">
        <v>17.445</v>
      </c>
      <c r="K188" s="73" t="str">
        <f>IF(UPPER($I188)="FIX",ROUND('Ponuka dodávateľa'!$C$3,2),"")</f>
        <v/>
      </c>
      <c r="L188" s="73">
        <f>IF(UPPER($I188)="FIX/SPOT",ROUND('Ponuka dodávateľa'!$C$4,2),"")</f>
        <v>27.86</v>
      </c>
      <c r="M188" s="73" t="str">
        <f>IF(UPPER($I188)="REGULOVANÉ",ROUND('Ponuka dodávateľa'!$C$5,2),"")</f>
        <v/>
      </c>
      <c r="N188" s="74">
        <f>ROUND(IF(UPPER($I188)="FIX", $K188*$O188, IF(UPPER($I188)="SPOT",#REF!* $O188, IF(OR(UPPER($I188)="REGULOVANE",UPPER($I188)="REGULOVANÉ"), $M188*$O188, IF(UPPER($I188)="FIX/SPOT", $L188*$O188, "")))),2)</f>
        <v>486.02</v>
      </c>
      <c r="O188" s="75">
        <f>IF(AND(ISNUMBER(#REF!),ISNUMBER(J188)),AVERAGE(#REF!,J188),IF(ISNUMBER(#REF!),#REF!,IF(ISNUMBER(J188),J188,"")))</f>
        <v>17.445</v>
      </c>
      <c r="P188" s="34" t="s">
        <v>44</v>
      </c>
    </row>
    <row r="189" spans="1:16" ht="46.9" customHeight="1" x14ac:dyDescent="0.25">
      <c r="A189" s="34">
        <v>188</v>
      </c>
      <c r="B189" s="15" t="s">
        <v>431</v>
      </c>
      <c r="C189" s="84" t="s">
        <v>454</v>
      </c>
      <c r="D189" s="84" t="s">
        <v>454</v>
      </c>
      <c r="E189" s="84" t="s">
        <v>455</v>
      </c>
      <c r="F189" s="85" t="s">
        <v>456</v>
      </c>
      <c r="G189" s="85">
        <v>100</v>
      </c>
      <c r="H189" s="85" t="s">
        <v>48</v>
      </c>
      <c r="I189" s="38" t="s">
        <v>9</v>
      </c>
      <c r="J189" s="53">
        <v>12.074</v>
      </c>
      <c r="K189" s="73" t="str">
        <f>IF(UPPER($I189)="FIX",ROUND('Ponuka dodávateľa'!$C$3,2),"")</f>
        <v/>
      </c>
      <c r="L189" s="73">
        <f>IF(UPPER($I189)="FIX/SPOT",ROUND('Ponuka dodávateľa'!$C$4,2),"")</f>
        <v>27.86</v>
      </c>
      <c r="M189" s="73" t="str">
        <f>IF(UPPER($I189)="REGULOVANÉ",ROUND('Ponuka dodávateľa'!$C$5,2),"")</f>
        <v/>
      </c>
      <c r="N189" s="74">
        <f>ROUND(IF(UPPER($I189)="FIX", $K189*$O189, IF(UPPER($I189)="SPOT",#REF!* $O189, IF(OR(UPPER($I189)="REGULOVANE",UPPER($I189)="REGULOVANÉ"), $M189*$O189, IF(UPPER($I189)="FIX/SPOT", $L189*$O189, "")))),2)</f>
        <v>336.38</v>
      </c>
      <c r="O189" s="75">
        <f>IF(AND(ISNUMBER(#REF!),ISNUMBER(J189)),AVERAGE(#REF!,J189),IF(ISNUMBER(#REF!),#REF!,IF(ISNUMBER(J189),J189,"")))</f>
        <v>12.074</v>
      </c>
      <c r="P189" s="34" t="s">
        <v>44</v>
      </c>
    </row>
    <row r="190" spans="1:16" ht="46.9" customHeight="1" x14ac:dyDescent="0.25">
      <c r="A190" s="34">
        <v>189</v>
      </c>
      <c r="B190" s="15" t="s">
        <v>431</v>
      </c>
      <c r="C190" s="84" t="s">
        <v>457</v>
      </c>
      <c r="D190" s="84" t="s">
        <v>457</v>
      </c>
      <c r="E190" s="84" t="s">
        <v>458</v>
      </c>
      <c r="F190" s="85" t="s">
        <v>459</v>
      </c>
      <c r="G190" s="85">
        <v>125</v>
      </c>
      <c r="H190" s="85" t="s">
        <v>48</v>
      </c>
      <c r="I190" s="38" t="s">
        <v>9</v>
      </c>
      <c r="J190" s="53">
        <v>17.857500000000002</v>
      </c>
      <c r="K190" s="73" t="str">
        <f>IF(UPPER($I190)="FIX",ROUND('Ponuka dodávateľa'!$C$3,2),"")</f>
        <v/>
      </c>
      <c r="L190" s="73">
        <f>IF(UPPER($I190)="FIX/SPOT",ROUND('Ponuka dodávateľa'!$C$4,2),"")</f>
        <v>27.86</v>
      </c>
      <c r="M190" s="73" t="str">
        <f>IF(UPPER($I190)="REGULOVANÉ",ROUND('Ponuka dodávateľa'!$C$5,2),"")</f>
        <v/>
      </c>
      <c r="N190" s="74">
        <f>ROUND(IF(UPPER($I190)="FIX", $K190*$O190, IF(UPPER($I190)="SPOT",#REF!* $O190, IF(OR(UPPER($I190)="REGULOVANE",UPPER($I190)="REGULOVANÉ"), $M190*$O190, IF(UPPER($I190)="FIX/SPOT", $L190*$O190, "")))),2)</f>
        <v>497.51</v>
      </c>
      <c r="O190" s="75">
        <f>IF(AND(ISNUMBER(#REF!),ISNUMBER(J190)),AVERAGE(#REF!,J190),IF(ISNUMBER(#REF!),#REF!,IF(ISNUMBER(J190),J190,"")))</f>
        <v>17.857500000000002</v>
      </c>
      <c r="P190" s="34" t="s">
        <v>44</v>
      </c>
    </row>
    <row r="191" spans="1:16" ht="46.9" customHeight="1" x14ac:dyDescent="0.25">
      <c r="A191" s="34">
        <v>190</v>
      </c>
      <c r="B191" s="15" t="s">
        <v>431</v>
      </c>
      <c r="C191" s="84" t="s">
        <v>457</v>
      </c>
      <c r="D191" s="84" t="s">
        <v>457</v>
      </c>
      <c r="E191" s="84" t="s">
        <v>460</v>
      </c>
      <c r="F191" s="85" t="s">
        <v>461</v>
      </c>
      <c r="G191" s="85">
        <v>250</v>
      </c>
      <c r="H191" s="85" t="s">
        <v>48</v>
      </c>
      <c r="I191" s="38" t="s">
        <v>9</v>
      </c>
      <c r="J191" s="53">
        <v>16.896000000000001</v>
      </c>
      <c r="K191" s="73" t="str">
        <f>IF(UPPER($I191)="FIX",ROUND('Ponuka dodávateľa'!$C$3,2),"")</f>
        <v/>
      </c>
      <c r="L191" s="73">
        <f>IF(UPPER($I191)="FIX/SPOT",ROUND('Ponuka dodávateľa'!$C$4,2),"")</f>
        <v>27.86</v>
      </c>
      <c r="M191" s="73" t="str">
        <f>IF(UPPER($I191)="REGULOVANÉ",ROUND('Ponuka dodávateľa'!$C$5,2),"")</f>
        <v/>
      </c>
      <c r="N191" s="74">
        <f>ROUND(IF(UPPER($I191)="FIX", $K191*$O191, IF(UPPER($I191)="SPOT",#REF!* $O191, IF(OR(UPPER($I191)="REGULOVANE",UPPER($I191)="REGULOVANÉ"), $M191*$O191, IF(UPPER($I191)="FIX/SPOT", $L191*$O191, "")))),2)</f>
        <v>470.72</v>
      </c>
      <c r="O191" s="75">
        <f>IF(AND(ISNUMBER(#REF!),ISNUMBER(J191)),AVERAGE(#REF!,J191),IF(ISNUMBER(#REF!),#REF!,IF(ISNUMBER(J191),J191,"")))</f>
        <v>16.896000000000001</v>
      </c>
      <c r="P191" s="34" t="s">
        <v>44</v>
      </c>
    </row>
    <row r="192" spans="1:16" ht="46.9" customHeight="1" x14ac:dyDescent="0.25">
      <c r="A192" s="34">
        <v>191</v>
      </c>
      <c r="B192" s="15" t="s">
        <v>431</v>
      </c>
      <c r="C192" s="84" t="s">
        <v>462</v>
      </c>
      <c r="D192" s="84" t="s">
        <v>462</v>
      </c>
      <c r="E192" s="84" t="s">
        <v>463</v>
      </c>
      <c r="F192" s="85" t="s">
        <v>464</v>
      </c>
      <c r="G192" s="85">
        <v>63</v>
      </c>
      <c r="H192" s="85" t="s">
        <v>48</v>
      </c>
      <c r="I192" s="38" t="s">
        <v>9</v>
      </c>
      <c r="J192" s="53">
        <v>14.724</v>
      </c>
      <c r="K192" s="73" t="str">
        <f>IF(UPPER($I192)="FIX",ROUND('Ponuka dodávateľa'!$C$3,2),"")</f>
        <v/>
      </c>
      <c r="L192" s="73">
        <f>IF(UPPER($I192)="FIX/SPOT",ROUND('Ponuka dodávateľa'!$C$4,2),"")</f>
        <v>27.86</v>
      </c>
      <c r="M192" s="73" t="str">
        <f>IF(UPPER($I192)="REGULOVANÉ",ROUND('Ponuka dodávateľa'!$C$5,2),"")</f>
        <v/>
      </c>
      <c r="N192" s="74">
        <f>ROUND(IF(UPPER($I192)="FIX", $K192*$O192, IF(UPPER($I192)="SPOT",#REF!* $O192, IF(OR(UPPER($I192)="REGULOVANE",UPPER($I192)="REGULOVANÉ"), $M192*$O192, IF(UPPER($I192)="FIX/SPOT", $L192*$O192, "")))),2)</f>
        <v>410.21</v>
      </c>
      <c r="O192" s="75">
        <f>IF(AND(ISNUMBER(#REF!),ISNUMBER(J192)),AVERAGE(#REF!,J192),IF(ISNUMBER(#REF!),#REF!,IF(ISNUMBER(J192),J192,"")))</f>
        <v>14.724</v>
      </c>
      <c r="P192" s="34" t="s">
        <v>44</v>
      </c>
    </row>
    <row r="193" spans="1:16" ht="46.9" customHeight="1" x14ac:dyDescent="0.25">
      <c r="A193" s="34">
        <v>192</v>
      </c>
      <c r="B193" s="15" t="s">
        <v>431</v>
      </c>
      <c r="C193" s="84" t="s">
        <v>465</v>
      </c>
      <c r="D193" s="84" t="s">
        <v>465</v>
      </c>
      <c r="E193" s="84" t="s">
        <v>466</v>
      </c>
      <c r="F193" s="85" t="s">
        <v>467</v>
      </c>
      <c r="G193" s="85">
        <v>120</v>
      </c>
      <c r="H193" s="85" t="s">
        <v>48</v>
      </c>
      <c r="I193" s="38" t="s">
        <v>9</v>
      </c>
      <c r="J193" s="53">
        <v>11.988</v>
      </c>
      <c r="K193" s="73" t="str">
        <f>IF(UPPER($I193)="FIX",ROUND('Ponuka dodávateľa'!$C$3,2),"")</f>
        <v/>
      </c>
      <c r="L193" s="73">
        <f>IF(UPPER($I193)="FIX/SPOT",ROUND('Ponuka dodávateľa'!$C$4,2),"")</f>
        <v>27.86</v>
      </c>
      <c r="M193" s="73" t="str">
        <f>IF(UPPER($I193)="REGULOVANÉ",ROUND('Ponuka dodávateľa'!$C$5,2),"")</f>
        <v/>
      </c>
      <c r="N193" s="74">
        <f>ROUND(IF(UPPER($I193)="FIX", $K193*$O193, IF(UPPER($I193)="SPOT",#REF!* $O193, IF(OR(UPPER($I193)="REGULOVANE",UPPER($I193)="REGULOVANÉ"), $M193*$O193, IF(UPPER($I193)="FIX/SPOT", $L193*$O193, "")))),2)</f>
        <v>333.99</v>
      </c>
      <c r="O193" s="75">
        <f>IF(AND(ISNUMBER(#REF!),ISNUMBER(J193)),AVERAGE(#REF!,J193),IF(ISNUMBER(#REF!),#REF!,IF(ISNUMBER(J193),J193,"")))</f>
        <v>11.988</v>
      </c>
      <c r="P193" s="34" t="s">
        <v>44</v>
      </c>
    </row>
    <row r="194" spans="1:16" ht="46.9" customHeight="1" x14ac:dyDescent="0.25">
      <c r="A194" s="34">
        <v>193</v>
      </c>
      <c r="B194" s="15" t="s">
        <v>431</v>
      </c>
      <c r="C194" s="84" t="s">
        <v>468</v>
      </c>
      <c r="D194" s="84" t="s">
        <v>468</v>
      </c>
      <c r="E194" s="84" t="s">
        <v>469</v>
      </c>
      <c r="F194" s="85" t="s">
        <v>470</v>
      </c>
      <c r="G194" s="85">
        <v>100</v>
      </c>
      <c r="H194" s="85" t="s">
        <v>48</v>
      </c>
      <c r="I194" s="38" t="s">
        <v>9</v>
      </c>
      <c r="J194" s="53">
        <v>15.672000000000001</v>
      </c>
      <c r="K194" s="73" t="str">
        <f>IF(UPPER($I194)="FIX",ROUND('Ponuka dodávateľa'!$C$3,2),"")</f>
        <v/>
      </c>
      <c r="L194" s="73">
        <f>IF(UPPER($I194)="FIX/SPOT",ROUND('Ponuka dodávateľa'!$C$4,2),"")</f>
        <v>27.86</v>
      </c>
      <c r="M194" s="73" t="str">
        <f>IF(UPPER($I194)="REGULOVANÉ",ROUND('Ponuka dodávateľa'!$C$5,2),"")</f>
        <v/>
      </c>
      <c r="N194" s="74">
        <f>ROUND(IF(UPPER($I194)="FIX", $K194*$O194, IF(UPPER($I194)="SPOT",#REF!* $O194, IF(OR(UPPER($I194)="REGULOVANE",UPPER($I194)="REGULOVANÉ"), $M194*$O194, IF(UPPER($I194)="FIX/SPOT", $L194*$O194, "")))),2)</f>
        <v>436.62</v>
      </c>
      <c r="O194" s="75">
        <f>IF(AND(ISNUMBER(#REF!),ISNUMBER(J194)),AVERAGE(#REF!,J194),IF(ISNUMBER(#REF!),#REF!,IF(ISNUMBER(J194),J194,"")))</f>
        <v>15.672000000000001</v>
      </c>
      <c r="P194" s="34" t="s">
        <v>44</v>
      </c>
    </row>
    <row r="195" spans="1:16" ht="46.9" customHeight="1" x14ac:dyDescent="0.25">
      <c r="A195" s="34">
        <v>194</v>
      </c>
      <c r="B195" s="15" t="s">
        <v>431</v>
      </c>
      <c r="C195" s="84" t="s">
        <v>471</v>
      </c>
      <c r="D195" s="84" t="s">
        <v>471</v>
      </c>
      <c r="E195" s="84" t="s">
        <v>472</v>
      </c>
      <c r="F195" s="85" t="s">
        <v>473</v>
      </c>
      <c r="G195" s="85">
        <v>250</v>
      </c>
      <c r="H195" s="85" t="s">
        <v>48</v>
      </c>
      <c r="I195" s="38" t="s">
        <v>9</v>
      </c>
      <c r="J195" s="53">
        <v>17.52</v>
      </c>
      <c r="K195" s="73" t="str">
        <f>IF(UPPER($I195)="FIX",ROUND('Ponuka dodávateľa'!$C$3,2),"")</f>
        <v/>
      </c>
      <c r="L195" s="73">
        <f>IF(UPPER($I195)="FIX/SPOT",ROUND('Ponuka dodávateľa'!$C$4,2),"")</f>
        <v>27.86</v>
      </c>
      <c r="M195" s="73" t="str">
        <f>IF(UPPER($I195)="REGULOVANÉ",ROUND('Ponuka dodávateľa'!$C$5,2),"")</f>
        <v/>
      </c>
      <c r="N195" s="74">
        <f>ROUND(IF(UPPER($I195)="FIX", $K195*$O195, IF(UPPER($I195)="SPOT",#REF!* $O195, IF(OR(UPPER($I195)="REGULOVANE",UPPER($I195)="REGULOVANÉ"), $M195*$O195, IF(UPPER($I195)="FIX/SPOT", $L195*$O195, "")))),2)</f>
        <v>488.11</v>
      </c>
      <c r="O195" s="75">
        <f>IF(AND(ISNUMBER(#REF!),ISNUMBER(J195)),AVERAGE(#REF!,J195),IF(ISNUMBER(#REF!),#REF!,IF(ISNUMBER(J195),J195,"")))</f>
        <v>17.52</v>
      </c>
      <c r="P195" s="34" t="s">
        <v>44</v>
      </c>
    </row>
    <row r="196" spans="1:16" ht="31.15" customHeight="1" x14ac:dyDescent="0.25">
      <c r="A196" s="34">
        <v>195</v>
      </c>
      <c r="B196" s="15" t="s">
        <v>431</v>
      </c>
      <c r="C196" s="84" t="s">
        <v>474</v>
      </c>
      <c r="D196" s="84" t="s">
        <v>474</v>
      </c>
      <c r="E196" s="84" t="s">
        <v>475</v>
      </c>
      <c r="F196" s="85" t="s">
        <v>476</v>
      </c>
      <c r="G196" s="85">
        <v>40</v>
      </c>
      <c r="H196" s="85" t="s">
        <v>48</v>
      </c>
      <c r="I196" s="38" t="s">
        <v>9</v>
      </c>
      <c r="J196" s="53">
        <v>6.45</v>
      </c>
      <c r="K196" s="73" t="str">
        <f>IF(UPPER($I196)="FIX",ROUND('Ponuka dodávateľa'!$C$3,2),"")</f>
        <v/>
      </c>
      <c r="L196" s="73">
        <f>IF(UPPER($I196)="FIX/SPOT",ROUND('Ponuka dodávateľa'!$C$4,2),"")</f>
        <v>27.86</v>
      </c>
      <c r="M196" s="73" t="str">
        <f>IF(UPPER($I196)="REGULOVANÉ",ROUND('Ponuka dodávateľa'!$C$5,2),"")</f>
        <v/>
      </c>
      <c r="N196" s="74">
        <f>ROUND(IF(UPPER($I196)="FIX", $K196*$O196, IF(UPPER($I196)="SPOT",#REF!* $O196, IF(OR(UPPER($I196)="REGULOVANE",UPPER($I196)="REGULOVANÉ"), $M196*$O196, IF(UPPER($I196)="FIX/SPOT", $L196*$O196, "")))),2)</f>
        <v>179.7</v>
      </c>
      <c r="O196" s="75">
        <f>IF(AND(ISNUMBER(#REF!),ISNUMBER(J196)),AVERAGE(#REF!,J196),IF(ISNUMBER(#REF!),#REF!,IF(ISNUMBER(J196),J196,"")))</f>
        <v>6.45</v>
      </c>
      <c r="P196" s="34" t="s">
        <v>44</v>
      </c>
    </row>
    <row r="197" spans="1:16" ht="31.15" customHeight="1" x14ac:dyDescent="0.25">
      <c r="A197" s="34">
        <v>196</v>
      </c>
      <c r="B197" s="15" t="s">
        <v>431</v>
      </c>
      <c r="C197" s="84" t="s">
        <v>474</v>
      </c>
      <c r="D197" s="84" t="s">
        <v>474</v>
      </c>
      <c r="E197" s="84" t="s">
        <v>477</v>
      </c>
      <c r="F197" s="85" t="s">
        <v>478</v>
      </c>
      <c r="G197" s="85">
        <v>25</v>
      </c>
      <c r="H197" s="85" t="s">
        <v>53</v>
      </c>
      <c r="I197" s="38" t="s">
        <v>8</v>
      </c>
      <c r="J197" s="53">
        <v>1.462998</v>
      </c>
      <c r="K197" s="73">
        <f>IF(UPPER($I197)="FIX",ROUND('Ponuka dodávateľa'!$C$3,2),"")</f>
        <v>0</v>
      </c>
      <c r="L197" s="73" t="str">
        <f>IF(UPPER($I197)="FIX/SPOT",ROUND('Ponuka dodávateľa'!$C$4,2),"")</f>
        <v/>
      </c>
      <c r="M197" s="73" t="str">
        <f>IF(UPPER($I197)="REGULOVANÉ",ROUND('Ponuka dodávateľa'!$C$5,2),"")</f>
        <v/>
      </c>
      <c r="N197" s="74">
        <f>ROUND(IF(UPPER($I197)="FIX", $K197*$O197, IF(UPPER($I197)="SPOT",#REF!* $O197, IF(OR(UPPER($I197)="REGULOVANE",UPPER($I197)="REGULOVANÉ"), $M197*$O197, IF(UPPER($I197)="FIX/SPOT", $L197*$O197, "")))),2)</f>
        <v>0</v>
      </c>
      <c r="O197" s="75">
        <f>IF(AND(ISNUMBER(#REF!),ISNUMBER(J197)),AVERAGE(#REF!,J197),IF(ISNUMBER(#REF!),#REF!,IF(ISNUMBER(J197),J197,"")))</f>
        <v>1.462998</v>
      </c>
      <c r="P197" s="34" t="s">
        <v>44</v>
      </c>
    </row>
    <row r="198" spans="1:16" ht="31.15" customHeight="1" x14ac:dyDescent="0.25">
      <c r="A198" s="34">
        <v>197</v>
      </c>
      <c r="B198" s="15" t="s">
        <v>431</v>
      </c>
      <c r="C198" s="84" t="s">
        <v>474</v>
      </c>
      <c r="D198" s="84" t="s">
        <v>474</v>
      </c>
      <c r="E198" s="84" t="s">
        <v>475</v>
      </c>
      <c r="F198" s="85" t="s">
        <v>479</v>
      </c>
      <c r="G198" s="85">
        <v>25</v>
      </c>
      <c r="H198" s="85" t="s">
        <v>53</v>
      </c>
      <c r="I198" s="38" t="s">
        <v>8</v>
      </c>
      <c r="J198" s="53">
        <v>3.425999</v>
      </c>
      <c r="K198" s="73">
        <f>IF(UPPER($I198)="FIX",ROUND('Ponuka dodávateľa'!$C$3,2),"")</f>
        <v>0</v>
      </c>
      <c r="L198" s="73" t="str">
        <f>IF(UPPER($I198)="FIX/SPOT",ROUND('Ponuka dodávateľa'!$C$4,2),"")</f>
        <v/>
      </c>
      <c r="M198" s="73" t="str">
        <f>IF(UPPER($I198)="REGULOVANÉ",ROUND('Ponuka dodávateľa'!$C$5,2),"")</f>
        <v/>
      </c>
      <c r="N198" s="74">
        <f>ROUND(IF(UPPER($I198)="FIX", $K198*$O198, IF(UPPER($I198)="SPOT",#REF!* $O198, IF(OR(UPPER($I198)="REGULOVANE",UPPER($I198)="REGULOVANÉ"), $M198*$O198, IF(UPPER($I198)="FIX/SPOT", $L198*$O198, "")))),2)</f>
        <v>0</v>
      </c>
      <c r="O198" s="75">
        <f>IF(AND(ISNUMBER(#REF!),ISNUMBER(J198)),AVERAGE(#REF!,J198),IF(ISNUMBER(#REF!),#REF!,IF(ISNUMBER(J198),J198,"")))</f>
        <v>3.425999</v>
      </c>
      <c r="P198" s="34" t="s">
        <v>44</v>
      </c>
    </row>
    <row r="199" spans="1:16" ht="31.15" customHeight="1" x14ac:dyDescent="0.25">
      <c r="A199" s="34">
        <v>198</v>
      </c>
      <c r="B199" s="15" t="s">
        <v>431</v>
      </c>
      <c r="C199" s="84" t="s">
        <v>480</v>
      </c>
      <c r="D199" s="84" t="s">
        <v>480</v>
      </c>
      <c r="E199" s="84" t="s">
        <v>481</v>
      </c>
      <c r="F199" s="85" t="s">
        <v>482</v>
      </c>
      <c r="G199" s="85">
        <v>170</v>
      </c>
      <c r="H199" s="85" t="s">
        <v>48</v>
      </c>
      <c r="I199" s="38" t="s">
        <v>9</v>
      </c>
      <c r="J199" s="53">
        <v>11.095499999999999</v>
      </c>
      <c r="K199" s="73" t="str">
        <f>IF(UPPER($I199)="FIX",ROUND('Ponuka dodávateľa'!$C$3,2),"")</f>
        <v/>
      </c>
      <c r="L199" s="73">
        <f>IF(UPPER($I199)="FIX/SPOT",ROUND('Ponuka dodávateľa'!$C$4,2),"")</f>
        <v>27.86</v>
      </c>
      <c r="M199" s="73" t="str">
        <f>IF(UPPER($I199)="REGULOVANÉ",ROUND('Ponuka dodávateľa'!$C$5,2),"")</f>
        <v/>
      </c>
      <c r="N199" s="74">
        <f>ROUND(IF(UPPER($I199)="FIX", $K199*$O199, IF(UPPER($I199)="SPOT",#REF!* $O199, IF(OR(UPPER($I199)="REGULOVANE",UPPER($I199)="REGULOVANÉ"), $M199*$O199, IF(UPPER($I199)="FIX/SPOT", $L199*$O199, "")))),2)</f>
        <v>309.12</v>
      </c>
      <c r="O199" s="75">
        <f>IF(AND(ISNUMBER(#REF!),ISNUMBER(J199)),AVERAGE(#REF!,J199),IF(ISNUMBER(#REF!),#REF!,IF(ISNUMBER(J199),J199,"")))</f>
        <v>11.095499999999999</v>
      </c>
      <c r="P199" s="34" t="s">
        <v>44</v>
      </c>
    </row>
    <row r="200" spans="1:16" ht="31.15" customHeight="1" x14ac:dyDescent="0.25">
      <c r="A200" s="34">
        <v>199</v>
      </c>
      <c r="B200" s="15" t="s">
        <v>431</v>
      </c>
      <c r="C200" s="84" t="s">
        <v>483</v>
      </c>
      <c r="D200" s="84" t="s">
        <v>483</v>
      </c>
      <c r="E200" s="84" t="s">
        <v>484</v>
      </c>
      <c r="F200" s="85" t="s">
        <v>485</v>
      </c>
      <c r="G200" s="85">
        <v>63</v>
      </c>
      <c r="H200" s="85" t="s">
        <v>48</v>
      </c>
      <c r="I200" s="38" t="s">
        <v>9</v>
      </c>
      <c r="J200" s="53">
        <v>7.3570000000000002</v>
      </c>
      <c r="K200" s="73" t="str">
        <f>IF(UPPER($I200)="FIX",ROUND('Ponuka dodávateľa'!$C$3,2),"")</f>
        <v/>
      </c>
      <c r="L200" s="73">
        <f>IF(UPPER($I200)="FIX/SPOT",ROUND('Ponuka dodávateľa'!$C$4,2),"")</f>
        <v>27.86</v>
      </c>
      <c r="M200" s="73" t="str">
        <f>IF(UPPER($I200)="REGULOVANÉ",ROUND('Ponuka dodávateľa'!$C$5,2),"")</f>
        <v/>
      </c>
      <c r="N200" s="74">
        <f>ROUND(IF(UPPER($I200)="FIX", $K200*$O200, IF(UPPER($I200)="SPOT",#REF!* $O200, IF(OR(UPPER($I200)="REGULOVANE",UPPER($I200)="REGULOVANÉ"), $M200*$O200, IF(UPPER($I200)="FIX/SPOT", $L200*$O200, "")))),2)</f>
        <v>204.97</v>
      </c>
      <c r="O200" s="75">
        <f>IF(AND(ISNUMBER(#REF!),ISNUMBER(J200)),AVERAGE(#REF!,J200),IF(ISNUMBER(#REF!),#REF!,IF(ISNUMBER(J200),J200,"")))</f>
        <v>7.3570000000000002</v>
      </c>
      <c r="P200" s="34" t="s">
        <v>44</v>
      </c>
    </row>
    <row r="201" spans="1:16" ht="31.15" customHeight="1" x14ac:dyDescent="0.25">
      <c r="A201" s="34">
        <v>200</v>
      </c>
      <c r="B201" s="15" t="s">
        <v>431</v>
      </c>
      <c r="C201" s="84" t="s">
        <v>483</v>
      </c>
      <c r="D201" s="84" t="s">
        <v>483</v>
      </c>
      <c r="E201" s="84" t="s">
        <v>484</v>
      </c>
      <c r="F201" s="85" t="s">
        <v>486</v>
      </c>
      <c r="G201" s="85">
        <v>40</v>
      </c>
      <c r="H201" s="85" t="s">
        <v>53</v>
      </c>
      <c r="I201" s="38" t="s">
        <v>8</v>
      </c>
      <c r="J201" s="53">
        <v>3.1069979999999999</v>
      </c>
      <c r="K201" s="73">
        <f>IF(UPPER($I201)="FIX",ROUND('Ponuka dodávateľa'!$C$3,2),"")</f>
        <v>0</v>
      </c>
      <c r="L201" s="73" t="str">
        <f>IF(UPPER($I201)="FIX/SPOT",ROUND('Ponuka dodávateľa'!$C$4,2),"")</f>
        <v/>
      </c>
      <c r="M201" s="73" t="str">
        <f>IF(UPPER($I201)="REGULOVANÉ",ROUND('Ponuka dodávateľa'!$C$5,2),"")</f>
        <v/>
      </c>
      <c r="N201" s="74">
        <f>ROUND(IF(UPPER($I201)="FIX", $K201*$O201, IF(UPPER($I201)="SPOT",#REF!* $O201, IF(OR(UPPER($I201)="REGULOVANE",UPPER($I201)="REGULOVANÉ"), $M201*$O201, IF(UPPER($I201)="FIX/SPOT", $L201*$O201, "")))),2)</f>
        <v>0</v>
      </c>
      <c r="O201" s="75">
        <f>IF(AND(ISNUMBER(#REF!),ISNUMBER(J201)),AVERAGE(#REF!,J201),IF(ISNUMBER(#REF!),#REF!,IF(ISNUMBER(J201),J201,"")))</f>
        <v>3.1069979999999999</v>
      </c>
      <c r="P201" s="34" t="s">
        <v>44</v>
      </c>
    </row>
    <row r="202" spans="1:16" ht="31.15" customHeight="1" x14ac:dyDescent="0.25">
      <c r="A202" s="34">
        <v>201</v>
      </c>
      <c r="B202" s="15" t="s">
        <v>431</v>
      </c>
      <c r="C202" s="84" t="s">
        <v>487</v>
      </c>
      <c r="D202" s="84" t="s">
        <v>487</v>
      </c>
      <c r="E202" s="84" t="s">
        <v>488</v>
      </c>
      <c r="F202" s="85" t="s">
        <v>489</v>
      </c>
      <c r="G202" s="85">
        <v>100</v>
      </c>
      <c r="H202" s="85" t="s">
        <v>48</v>
      </c>
      <c r="I202" s="38" t="s">
        <v>9</v>
      </c>
      <c r="J202" s="53">
        <v>6.0069999999999997</v>
      </c>
      <c r="K202" s="73" t="str">
        <f>IF(UPPER($I202)="FIX",ROUND('Ponuka dodávateľa'!$C$3,2),"")</f>
        <v/>
      </c>
      <c r="L202" s="73">
        <f>IF(UPPER($I202)="FIX/SPOT",ROUND('Ponuka dodávateľa'!$C$4,2),"")</f>
        <v>27.86</v>
      </c>
      <c r="M202" s="73" t="str">
        <f>IF(UPPER($I202)="REGULOVANÉ",ROUND('Ponuka dodávateľa'!$C$5,2),"")</f>
        <v/>
      </c>
      <c r="N202" s="74">
        <f>ROUND(IF(UPPER($I202)="FIX", $K202*$O202, IF(UPPER($I202)="SPOT",#REF!* $O202, IF(OR(UPPER($I202)="REGULOVANE",UPPER($I202)="REGULOVANÉ"), $M202*$O202, IF(UPPER($I202)="FIX/SPOT", $L202*$O202, "")))),2)</f>
        <v>167.36</v>
      </c>
      <c r="O202" s="75">
        <f>IF(AND(ISNUMBER(#REF!),ISNUMBER(J202)),AVERAGE(#REF!,J202),IF(ISNUMBER(#REF!),#REF!,IF(ISNUMBER(J202),J202,"")))</f>
        <v>6.0069999999999997</v>
      </c>
      <c r="P202" s="34" t="s">
        <v>44</v>
      </c>
    </row>
    <row r="203" spans="1:16" ht="31.15" customHeight="1" x14ac:dyDescent="0.25">
      <c r="A203" s="34">
        <v>202</v>
      </c>
      <c r="B203" s="15" t="s">
        <v>431</v>
      </c>
      <c r="C203" s="84" t="s">
        <v>487</v>
      </c>
      <c r="D203" s="84" t="s">
        <v>487</v>
      </c>
      <c r="E203" s="84" t="s">
        <v>488</v>
      </c>
      <c r="F203" s="85" t="s">
        <v>490</v>
      </c>
      <c r="G203" s="85">
        <v>100</v>
      </c>
      <c r="H203" s="85" t="s">
        <v>48</v>
      </c>
      <c r="I203" s="38" t="s">
        <v>9</v>
      </c>
      <c r="J203" s="53">
        <v>5.1289999999999996</v>
      </c>
      <c r="K203" s="73" t="str">
        <f>IF(UPPER($I203)="FIX",ROUND('Ponuka dodávateľa'!$C$3,2),"")</f>
        <v/>
      </c>
      <c r="L203" s="73">
        <f>IF(UPPER($I203)="FIX/SPOT",ROUND('Ponuka dodávateľa'!$C$4,2),"")</f>
        <v>27.86</v>
      </c>
      <c r="M203" s="73" t="str">
        <f>IF(UPPER($I203)="REGULOVANÉ",ROUND('Ponuka dodávateľa'!$C$5,2),"")</f>
        <v/>
      </c>
      <c r="N203" s="74">
        <f>ROUND(IF(UPPER($I203)="FIX", $K203*$O203, IF(UPPER($I203)="SPOT",#REF!* $O203, IF(OR(UPPER($I203)="REGULOVANE",UPPER($I203)="REGULOVANÉ"), $M203*$O203, IF(UPPER($I203)="FIX/SPOT", $L203*$O203, "")))),2)</f>
        <v>142.88999999999999</v>
      </c>
      <c r="O203" s="75">
        <f>IF(AND(ISNUMBER(#REF!),ISNUMBER(J203)),AVERAGE(#REF!,J203),IF(ISNUMBER(#REF!),#REF!,IF(ISNUMBER(J203),J203,"")))</f>
        <v>5.1289999999999996</v>
      </c>
      <c r="P203" s="34" t="s">
        <v>44</v>
      </c>
    </row>
    <row r="204" spans="1:16" ht="31.15" customHeight="1" x14ac:dyDescent="0.25">
      <c r="A204" s="34">
        <v>203</v>
      </c>
      <c r="B204" s="15" t="s">
        <v>431</v>
      </c>
      <c r="C204" s="84" t="s">
        <v>491</v>
      </c>
      <c r="D204" s="84" t="s">
        <v>491</v>
      </c>
      <c r="E204" s="84" t="s">
        <v>492</v>
      </c>
      <c r="F204" s="85" t="s">
        <v>493</v>
      </c>
      <c r="G204" s="85">
        <v>100</v>
      </c>
      <c r="H204" s="85" t="s">
        <v>48</v>
      </c>
      <c r="I204" s="38" t="s">
        <v>9</v>
      </c>
      <c r="J204" s="53">
        <v>12.51</v>
      </c>
      <c r="K204" s="73" t="str">
        <f>IF(UPPER($I204)="FIX",ROUND('Ponuka dodávateľa'!$C$3,2),"")</f>
        <v/>
      </c>
      <c r="L204" s="73">
        <f>IF(UPPER($I204)="FIX/SPOT",ROUND('Ponuka dodávateľa'!$C$4,2),"")</f>
        <v>27.86</v>
      </c>
      <c r="M204" s="73" t="str">
        <f>IF(UPPER($I204)="REGULOVANÉ",ROUND('Ponuka dodávateľa'!$C$5,2),"")</f>
        <v/>
      </c>
      <c r="N204" s="74">
        <f>ROUND(IF(UPPER($I204)="FIX", $K204*$O204, IF(UPPER($I204)="SPOT",#REF!* $O204, IF(OR(UPPER($I204)="REGULOVANE",UPPER($I204)="REGULOVANÉ"), $M204*$O204, IF(UPPER($I204)="FIX/SPOT", $L204*$O204, "")))),2)</f>
        <v>348.53</v>
      </c>
      <c r="O204" s="75">
        <f>IF(AND(ISNUMBER(#REF!),ISNUMBER(J204)),AVERAGE(#REF!,J204),IF(ISNUMBER(#REF!),#REF!,IF(ISNUMBER(J204),J204,"")))</f>
        <v>12.51</v>
      </c>
      <c r="P204" s="34" t="s">
        <v>44</v>
      </c>
    </row>
    <row r="205" spans="1:16" ht="31.15" customHeight="1" x14ac:dyDescent="0.25">
      <c r="A205" s="34">
        <v>204</v>
      </c>
      <c r="B205" s="15" t="s">
        <v>431</v>
      </c>
      <c r="C205" s="84" t="s">
        <v>494</v>
      </c>
      <c r="D205" s="84" t="s">
        <v>494</v>
      </c>
      <c r="E205" s="84" t="s">
        <v>495</v>
      </c>
      <c r="F205" s="85" t="s">
        <v>496</v>
      </c>
      <c r="G205" s="85">
        <v>43</v>
      </c>
      <c r="H205" s="85" t="s">
        <v>48</v>
      </c>
      <c r="I205" s="38" t="s">
        <v>9</v>
      </c>
      <c r="J205" s="53">
        <v>4.883</v>
      </c>
      <c r="K205" s="73" t="str">
        <f>IF(UPPER($I205)="FIX",ROUND('Ponuka dodávateľa'!$C$3,2),"")</f>
        <v/>
      </c>
      <c r="L205" s="73">
        <f>IF(UPPER($I205)="FIX/SPOT",ROUND('Ponuka dodávateľa'!$C$4,2),"")</f>
        <v>27.86</v>
      </c>
      <c r="M205" s="73" t="str">
        <f>IF(UPPER($I205)="REGULOVANÉ",ROUND('Ponuka dodávateľa'!$C$5,2),"")</f>
        <v/>
      </c>
      <c r="N205" s="74">
        <f>ROUND(IF(UPPER($I205)="FIX", $K205*$O205, IF(UPPER($I205)="SPOT",#REF!* $O205, IF(OR(UPPER($I205)="REGULOVANE",UPPER($I205)="REGULOVANÉ"), $M205*$O205, IF(UPPER($I205)="FIX/SPOT", $L205*$O205, "")))),2)</f>
        <v>136.04</v>
      </c>
      <c r="O205" s="75">
        <f>IF(AND(ISNUMBER(#REF!),ISNUMBER(J205)),AVERAGE(#REF!,J205),IF(ISNUMBER(#REF!),#REF!,IF(ISNUMBER(J205),J205,"")))</f>
        <v>4.883</v>
      </c>
      <c r="P205" s="34" t="s">
        <v>44</v>
      </c>
    </row>
    <row r="206" spans="1:16" ht="31.15" customHeight="1" x14ac:dyDescent="0.25">
      <c r="A206" s="34">
        <v>205</v>
      </c>
      <c r="B206" s="15" t="s">
        <v>431</v>
      </c>
      <c r="C206" s="84" t="s">
        <v>494</v>
      </c>
      <c r="D206" s="84" t="s">
        <v>494</v>
      </c>
      <c r="E206" s="84" t="s">
        <v>495</v>
      </c>
      <c r="F206" s="85" t="s">
        <v>497</v>
      </c>
      <c r="G206" s="85">
        <v>43</v>
      </c>
      <c r="H206" s="85" t="s">
        <v>48</v>
      </c>
      <c r="I206" s="38" t="s">
        <v>9</v>
      </c>
      <c r="J206" s="53">
        <v>5.6630000000000003</v>
      </c>
      <c r="K206" s="73" t="str">
        <f>IF(UPPER($I206)="FIX",ROUND('Ponuka dodávateľa'!$C$3,2),"")</f>
        <v/>
      </c>
      <c r="L206" s="73">
        <f>IF(UPPER($I206)="FIX/SPOT",ROUND('Ponuka dodávateľa'!$C$4,2),"")</f>
        <v>27.86</v>
      </c>
      <c r="M206" s="73" t="str">
        <f>IF(UPPER($I206)="REGULOVANÉ",ROUND('Ponuka dodávateľa'!$C$5,2),"")</f>
        <v/>
      </c>
      <c r="N206" s="74">
        <f>ROUND(IF(UPPER($I206)="FIX", $K206*$O206, IF(UPPER($I206)="SPOT",#REF!* $O206, IF(OR(UPPER($I206)="REGULOVANE",UPPER($I206)="REGULOVANÉ"), $M206*$O206, IF(UPPER($I206)="FIX/SPOT", $L206*$O206, "")))),2)</f>
        <v>157.77000000000001</v>
      </c>
      <c r="O206" s="75">
        <f>IF(AND(ISNUMBER(#REF!),ISNUMBER(J206)),AVERAGE(#REF!,J206),IF(ISNUMBER(#REF!),#REF!,IF(ISNUMBER(J206),J206,"")))</f>
        <v>5.6630000000000003</v>
      </c>
      <c r="P206" s="34" t="s">
        <v>44</v>
      </c>
    </row>
    <row r="207" spans="1:16" ht="31.15" customHeight="1" x14ac:dyDescent="0.25">
      <c r="A207" s="34">
        <v>206</v>
      </c>
      <c r="B207" s="15" t="s">
        <v>431</v>
      </c>
      <c r="C207" s="84" t="s">
        <v>494</v>
      </c>
      <c r="D207" s="84" t="s">
        <v>494</v>
      </c>
      <c r="E207" s="84" t="s">
        <v>495</v>
      </c>
      <c r="F207" s="85" t="s">
        <v>498</v>
      </c>
      <c r="G207" s="85">
        <v>25</v>
      </c>
      <c r="H207" s="85" t="s">
        <v>53</v>
      </c>
      <c r="I207" s="38" t="s">
        <v>8</v>
      </c>
      <c r="J207" s="53">
        <v>1.384001</v>
      </c>
      <c r="K207" s="73">
        <f>IF(UPPER($I207)="FIX",ROUND('Ponuka dodávateľa'!$C$3,2),"")</f>
        <v>0</v>
      </c>
      <c r="L207" s="73" t="str">
        <f>IF(UPPER($I207)="FIX/SPOT",ROUND('Ponuka dodávateľa'!$C$4,2),"")</f>
        <v/>
      </c>
      <c r="M207" s="73" t="str">
        <f>IF(UPPER($I207)="REGULOVANÉ",ROUND('Ponuka dodávateľa'!$C$5,2),"")</f>
        <v/>
      </c>
      <c r="N207" s="74">
        <f>ROUND(IF(UPPER($I207)="FIX", $K207*$O207, IF(UPPER($I207)="SPOT",#REF!* $O207, IF(OR(UPPER($I207)="REGULOVANE",UPPER($I207)="REGULOVANÉ"), $M207*$O207, IF(UPPER($I207)="FIX/SPOT", $L207*$O207, "")))),2)</f>
        <v>0</v>
      </c>
      <c r="O207" s="75">
        <f>IF(AND(ISNUMBER(#REF!),ISNUMBER(J207)),AVERAGE(#REF!,J207),IF(ISNUMBER(#REF!),#REF!,IF(ISNUMBER(J207),J207,"")))</f>
        <v>1.384001</v>
      </c>
      <c r="P207" s="34" t="s">
        <v>44</v>
      </c>
    </row>
    <row r="208" spans="1:16" ht="31.15" customHeight="1" x14ac:dyDescent="0.25">
      <c r="A208" s="34">
        <v>207</v>
      </c>
      <c r="B208" s="15" t="s">
        <v>431</v>
      </c>
      <c r="C208" s="84" t="s">
        <v>494</v>
      </c>
      <c r="D208" s="84" t="s">
        <v>494</v>
      </c>
      <c r="E208" s="84" t="s">
        <v>495</v>
      </c>
      <c r="F208" s="85" t="s">
        <v>499</v>
      </c>
      <c r="G208" s="85">
        <v>25</v>
      </c>
      <c r="H208" s="85" t="s">
        <v>53</v>
      </c>
      <c r="I208" s="38" t="s">
        <v>8</v>
      </c>
      <c r="J208" s="53">
        <v>0.999996</v>
      </c>
      <c r="K208" s="73">
        <f>IF(UPPER($I208)="FIX",ROUND('Ponuka dodávateľa'!$C$3,2),"")</f>
        <v>0</v>
      </c>
      <c r="L208" s="73" t="str">
        <f>IF(UPPER($I208)="FIX/SPOT",ROUND('Ponuka dodávateľa'!$C$4,2),"")</f>
        <v/>
      </c>
      <c r="M208" s="73" t="str">
        <f>IF(UPPER($I208)="REGULOVANÉ",ROUND('Ponuka dodávateľa'!$C$5,2),"")</f>
        <v/>
      </c>
      <c r="N208" s="74">
        <f>ROUND(IF(UPPER($I208)="FIX", $K208*$O208, IF(UPPER($I208)="SPOT",#REF!* $O208, IF(OR(UPPER($I208)="REGULOVANE",UPPER($I208)="REGULOVANÉ"), $M208*$O208, IF(UPPER($I208)="FIX/SPOT", $L208*$O208, "")))),2)</f>
        <v>0</v>
      </c>
      <c r="O208" s="75">
        <f>IF(AND(ISNUMBER(#REF!),ISNUMBER(J208)),AVERAGE(#REF!,J208),IF(ISNUMBER(#REF!),#REF!,IF(ISNUMBER(J208),J208,"")))</f>
        <v>0.999996</v>
      </c>
      <c r="P208" s="34" t="s">
        <v>44</v>
      </c>
    </row>
    <row r="209" spans="1:16" ht="31.15" customHeight="1" x14ac:dyDescent="0.25">
      <c r="A209" s="34">
        <v>208</v>
      </c>
      <c r="B209" s="15" t="s">
        <v>431</v>
      </c>
      <c r="C209" s="84" t="s">
        <v>500</v>
      </c>
      <c r="D209" s="84" t="s">
        <v>500</v>
      </c>
      <c r="E209" s="84" t="s">
        <v>501</v>
      </c>
      <c r="F209" s="85" t="s">
        <v>502</v>
      </c>
      <c r="G209" s="85">
        <v>25</v>
      </c>
      <c r="H209" s="85" t="s">
        <v>48</v>
      </c>
      <c r="I209" s="38" t="s">
        <v>9</v>
      </c>
      <c r="J209" s="53">
        <v>5.56</v>
      </c>
      <c r="K209" s="73" t="str">
        <f>IF(UPPER($I209)="FIX",ROUND('Ponuka dodávateľa'!$C$3,2),"")</f>
        <v/>
      </c>
      <c r="L209" s="73">
        <f>IF(UPPER($I209)="FIX/SPOT",ROUND('Ponuka dodávateľa'!$C$4,2),"")</f>
        <v>27.86</v>
      </c>
      <c r="M209" s="73" t="str">
        <f>IF(UPPER($I209)="REGULOVANÉ",ROUND('Ponuka dodávateľa'!$C$5,2),"")</f>
        <v/>
      </c>
      <c r="N209" s="74">
        <f>ROUND(IF(UPPER($I209)="FIX", $K209*$O209, IF(UPPER($I209)="SPOT",#REF!* $O209, IF(OR(UPPER($I209)="REGULOVANE",UPPER($I209)="REGULOVANÉ"), $M209*$O209, IF(UPPER($I209)="FIX/SPOT", $L209*$O209, "")))),2)</f>
        <v>154.9</v>
      </c>
      <c r="O209" s="75">
        <f>IF(AND(ISNUMBER(#REF!),ISNUMBER(J209)),AVERAGE(#REF!,J209),IF(ISNUMBER(#REF!),#REF!,IF(ISNUMBER(J209),J209,"")))</f>
        <v>5.56</v>
      </c>
      <c r="P209" s="34" t="s">
        <v>44</v>
      </c>
    </row>
    <row r="210" spans="1:16" ht="31.15" customHeight="1" x14ac:dyDescent="0.25">
      <c r="A210" s="34">
        <v>209</v>
      </c>
      <c r="B210" s="15" t="s">
        <v>431</v>
      </c>
      <c r="C210" s="84" t="s">
        <v>503</v>
      </c>
      <c r="D210" s="84" t="s">
        <v>503</v>
      </c>
      <c r="E210" s="84" t="s">
        <v>504</v>
      </c>
      <c r="F210" s="85" t="s">
        <v>505</v>
      </c>
      <c r="G210" s="85">
        <v>200</v>
      </c>
      <c r="H210" s="85" t="s">
        <v>48</v>
      </c>
      <c r="I210" s="38" t="s">
        <v>9</v>
      </c>
      <c r="J210" s="53">
        <v>31.885999999999999</v>
      </c>
      <c r="K210" s="73" t="str">
        <f>IF(UPPER($I210)="FIX",ROUND('Ponuka dodávateľa'!$C$3,2),"")</f>
        <v/>
      </c>
      <c r="L210" s="73">
        <f>IF(UPPER($I210)="FIX/SPOT",ROUND('Ponuka dodávateľa'!$C$4,2),"")</f>
        <v>27.86</v>
      </c>
      <c r="M210" s="73" t="str">
        <f>IF(UPPER($I210)="REGULOVANÉ",ROUND('Ponuka dodávateľa'!$C$5,2),"")</f>
        <v/>
      </c>
      <c r="N210" s="74">
        <f>ROUND(IF(UPPER($I210)="FIX", $K210*$O210, IF(UPPER($I210)="SPOT",#REF!* $O210, IF(OR(UPPER($I210)="REGULOVANE",UPPER($I210)="REGULOVANÉ"), $M210*$O210, IF(UPPER($I210)="FIX/SPOT", $L210*$O210, "")))),2)</f>
        <v>888.34</v>
      </c>
      <c r="O210" s="75">
        <f>IF(AND(ISNUMBER(#REF!),ISNUMBER(J210)),AVERAGE(#REF!,J210),IF(ISNUMBER(#REF!),#REF!,IF(ISNUMBER(J210),J210,"")))</f>
        <v>31.885999999999999</v>
      </c>
      <c r="P210" s="34" t="s">
        <v>44</v>
      </c>
    </row>
    <row r="211" spans="1:16" ht="31.15" customHeight="1" x14ac:dyDescent="0.25">
      <c r="A211" s="34">
        <v>210</v>
      </c>
      <c r="B211" s="15" t="s">
        <v>431</v>
      </c>
      <c r="C211" s="84" t="s">
        <v>506</v>
      </c>
      <c r="D211" s="84" t="s">
        <v>506</v>
      </c>
      <c r="E211" s="84" t="s">
        <v>507</v>
      </c>
      <c r="F211" s="85" t="s">
        <v>508</v>
      </c>
      <c r="G211" s="85">
        <v>160</v>
      </c>
      <c r="H211" s="85" t="s">
        <v>48</v>
      </c>
      <c r="I211" s="38" t="s">
        <v>9</v>
      </c>
      <c r="J211" s="53">
        <v>27.14</v>
      </c>
      <c r="K211" s="73" t="str">
        <f>IF(UPPER($I211)="FIX",ROUND('Ponuka dodávateľa'!$C$3,2),"")</f>
        <v/>
      </c>
      <c r="L211" s="73">
        <f>IF(UPPER($I211)="FIX/SPOT",ROUND('Ponuka dodávateľa'!$C$4,2),"")</f>
        <v>27.86</v>
      </c>
      <c r="M211" s="73" t="str">
        <f>IF(UPPER($I211)="REGULOVANÉ",ROUND('Ponuka dodávateľa'!$C$5,2),"")</f>
        <v/>
      </c>
      <c r="N211" s="74">
        <f>ROUND(IF(UPPER($I211)="FIX", $K211*$O211, IF(UPPER($I211)="SPOT",#REF!* $O211, IF(OR(UPPER($I211)="REGULOVANE",UPPER($I211)="REGULOVANÉ"), $M211*$O211, IF(UPPER($I211)="FIX/SPOT", $L211*$O211, "")))),2)</f>
        <v>756.12</v>
      </c>
      <c r="O211" s="75">
        <f>IF(AND(ISNUMBER(#REF!),ISNUMBER(J211)),AVERAGE(#REF!,J211),IF(ISNUMBER(#REF!),#REF!,IF(ISNUMBER(J211),J211,"")))</f>
        <v>27.14</v>
      </c>
      <c r="P211" s="34" t="s">
        <v>44</v>
      </c>
    </row>
    <row r="212" spans="1:16" ht="31.15" customHeight="1" x14ac:dyDescent="0.25">
      <c r="A212" s="34">
        <v>211</v>
      </c>
      <c r="B212" s="15" t="s">
        <v>431</v>
      </c>
      <c r="C212" s="84" t="s">
        <v>509</v>
      </c>
      <c r="D212" s="84" t="s">
        <v>509</v>
      </c>
      <c r="E212" s="84" t="s">
        <v>510</v>
      </c>
      <c r="F212" s="85" t="s">
        <v>511</v>
      </c>
      <c r="G212" s="85">
        <v>180</v>
      </c>
      <c r="H212" s="85" t="s">
        <v>48</v>
      </c>
      <c r="I212" s="38" t="s">
        <v>9</v>
      </c>
      <c r="J212" s="53">
        <v>33.018000000000001</v>
      </c>
      <c r="K212" s="73" t="str">
        <f>IF(UPPER($I212)="FIX",ROUND('Ponuka dodávateľa'!$C$3,2),"")</f>
        <v/>
      </c>
      <c r="L212" s="73">
        <f>IF(UPPER($I212)="FIX/SPOT",ROUND('Ponuka dodávateľa'!$C$4,2),"")</f>
        <v>27.86</v>
      </c>
      <c r="M212" s="73" t="str">
        <f>IF(UPPER($I212)="REGULOVANÉ",ROUND('Ponuka dodávateľa'!$C$5,2),"")</f>
        <v/>
      </c>
      <c r="N212" s="74">
        <f>ROUND(IF(UPPER($I212)="FIX", $K212*$O212, IF(UPPER($I212)="SPOT",#REF!* $O212, IF(OR(UPPER($I212)="REGULOVANE",UPPER($I212)="REGULOVANÉ"), $M212*$O212, IF(UPPER($I212)="FIX/SPOT", $L212*$O212, "")))),2)</f>
        <v>919.88</v>
      </c>
      <c r="O212" s="75">
        <f>IF(AND(ISNUMBER(#REF!),ISNUMBER(J212)),AVERAGE(#REF!,J212),IF(ISNUMBER(#REF!),#REF!,IF(ISNUMBER(J212),J212,"")))</f>
        <v>33.018000000000001</v>
      </c>
      <c r="P212" s="34" t="s">
        <v>44</v>
      </c>
    </row>
    <row r="213" spans="1:16" ht="31.15" customHeight="1" x14ac:dyDescent="0.25">
      <c r="A213" s="34">
        <v>212</v>
      </c>
      <c r="B213" s="15" t="s">
        <v>431</v>
      </c>
      <c r="C213" s="84" t="s">
        <v>512</v>
      </c>
      <c r="D213" s="84" t="s">
        <v>512</v>
      </c>
      <c r="E213" s="84" t="s">
        <v>513</v>
      </c>
      <c r="F213" s="85" t="s">
        <v>514</v>
      </c>
      <c r="G213" s="85">
        <v>160</v>
      </c>
      <c r="H213" s="85" t="s">
        <v>48</v>
      </c>
      <c r="I213" s="38" t="s">
        <v>9</v>
      </c>
      <c r="J213" s="53">
        <v>26.605499999999999</v>
      </c>
      <c r="K213" s="73" t="str">
        <f>IF(UPPER($I213)="FIX",ROUND('Ponuka dodávateľa'!$C$3,2),"")</f>
        <v/>
      </c>
      <c r="L213" s="73">
        <f>IF(UPPER($I213)="FIX/SPOT",ROUND('Ponuka dodávateľa'!$C$4,2),"")</f>
        <v>27.86</v>
      </c>
      <c r="M213" s="73" t="str">
        <f>IF(UPPER($I213)="REGULOVANÉ",ROUND('Ponuka dodávateľa'!$C$5,2),"")</f>
        <v/>
      </c>
      <c r="N213" s="74">
        <f>ROUND(IF(UPPER($I213)="FIX", $K213*$O213, IF(UPPER($I213)="SPOT",#REF!* $O213, IF(OR(UPPER($I213)="REGULOVANE",UPPER($I213)="REGULOVANÉ"), $M213*$O213, IF(UPPER($I213)="FIX/SPOT", $L213*$O213, "")))),2)</f>
        <v>741.23</v>
      </c>
      <c r="O213" s="75">
        <f>IF(AND(ISNUMBER(#REF!),ISNUMBER(J213)),AVERAGE(#REF!,J213),IF(ISNUMBER(#REF!),#REF!,IF(ISNUMBER(J213),J213,"")))</f>
        <v>26.605499999999999</v>
      </c>
      <c r="P213" s="34" t="s">
        <v>44</v>
      </c>
    </row>
    <row r="214" spans="1:16" ht="46.9" customHeight="1" x14ac:dyDescent="0.25">
      <c r="A214" s="34">
        <v>213</v>
      </c>
      <c r="B214" s="15" t="s">
        <v>431</v>
      </c>
      <c r="C214" s="84" t="s">
        <v>515</v>
      </c>
      <c r="D214" s="84" t="s">
        <v>515</v>
      </c>
      <c r="E214" s="84" t="s">
        <v>516</v>
      </c>
      <c r="F214" s="85" t="s">
        <v>517</v>
      </c>
      <c r="G214" s="85">
        <v>160</v>
      </c>
      <c r="H214" s="85" t="s">
        <v>48</v>
      </c>
      <c r="I214" s="38" t="s">
        <v>9</v>
      </c>
      <c r="J214" s="53">
        <v>40.793999999999997</v>
      </c>
      <c r="K214" s="73" t="str">
        <f>IF(UPPER($I214)="FIX",ROUND('Ponuka dodávateľa'!$C$3,2),"")</f>
        <v/>
      </c>
      <c r="L214" s="73">
        <f>IF(UPPER($I214)="FIX/SPOT",ROUND('Ponuka dodávateľa'!$C$4,2),"")</f>
        <v>27.86</v>
      </c>
      <c r="M214" s="73" t="str">
        <f>IF(UPPER($I214)="REGULOVANÉ",ROUND('Ponuka dodávateľa'!$C$5,2),"")</f>
        <v/>
      </c>
      <c r="N214" s="74">
        <f>ROUND(IF(UPPER($I214)="FIX", $K214*$O214, IF(UPPER($I214)="SPOT",#REF!* $O214, IF(OR(UPPER($I214)="REGULOVANE",UPPER($I214)="REGULOVANÉ"), $M214*$O214, IF(UPPER($I214)="FIX/SPOT", $L214*$O214, "")))),2)</f>
        <v>1136.52</v>
      </c>
      <c r="O214" s="75">
        <f>IF(AND(ISNUMBER(#REF!),ISNUMBER(J214)),AVERAGE(#REF!,J214),IF(ISNUMBER(#REF!),#REF!,IF(ISNUMBER(J214),J214,"")))</f>
        <v>40.793999999999997</v>
      </c>
      <c r="P214" s="34" t="s">
        <v>44</v>
      </c>
    </row>
    <row r="215" spans="1:16" ht="46.9" customHeight="1" x14ac:dyDescent="0.25">
      <c r="A215" s="34">
        <v>214</v>
      </c>
      <c r="B215" s="15" t="s">
        <v>431</v>
      </c>
      <c r="C215" s="84" t="s">
        <v>518</v>
      </c>
      <c r="D215" s="84" t="s">
        <v>518</v>
      </c>
      <c r="E215" s="84" t="s">
        <v>519</v>
      </c>
      <c r="F215" s="85" t="s">
        <v>520</v>
      </c>
      <c r="G215" s="85">
        <v>200</v>
      </c>
      <c r="H215" s="85" t="s">
        <v>48</v>
      </c>
      <c r="I215" s="38" t="s">
        <v>9</v>
      </c>
      <c r="J215" s="53">
        <v>42.393999999999998</v>
      </c>
      <c r="K215" s="73" t="str">
        <f>IF(UPPER($I215)="FIX",ROUND('Ponuka dodávateľa'!$C$3,2),"")</f>
        <v/>
      </c>
      <c r="L215" s="73">
        <f>IF(UPPER($I215)="FIX/SPOT",ROUND('Ponuka dodávateľa'!$C$4,2),"")</f>
        <v>27.86</v>
      </c>
      <c r="M215" s="73" t="str">
        <f>IF(UPPER($I215)="REGULOVANÉ",ROUND('Ponuka dodávateľa'!$C$5,2),"")</f>
        <v/>
      </c>
      <c r="N215" s="74">
        <f>ROUND(IF(UPPER($I215)="FIX", $K215*$O215, IF(UPPER($I215)="SPOT",#REF!* $O215, IF(OR(UPPER($I215)="REGULOVANE",UPPER($I215)="REGULOVANÉ"), $M215*$O215, IF(UPPER($I215)="FIX/SPOT", $L215*$O215, "")))),2)</f>
        <v>1181.0999999999999</v>
      </c>
      <c r="O215" s="75">
        <f>IF(AND(ISNUMBER(#REF!),ISNUMBER(J215)),AVERAGE(#REF!,J215),IF(ISNUMBER(#REF!),#REF!,IF(ISNUMBER(J215),J215,"")))</f>
        <v>42.393999999999998</v>
      </c>
      <c r="P215" s="34" t="s">
        <v>44</v>
      </c>
    </row>
    <row r="216" spans="1:16" ht="46.9" customHeight="1" x14ac:dyDescent="0.25">
      <c r="A216" s="34">
        <v>215</v>
      </c>
      <c r="B216" s="15" t="s">
        <v>431</v>
      </c>
      <c r="C216" s="84" t="s">
        <v>521</v>
      </c>
      <c r="D216" s="84" t="s">
        <v>521</v>
      </c>
      <c r="E216" s="84" t="s">
        <v>522</v>
      </c>
      <c r="F216" s="85" t="s">
        <v>523</v>
      </c>
      <c r="G216" s="85">
        <v>250</v>
      </c>
      <c r="H216" s="85" t="s">
        <v>48</v>
      </c>
      <c r="I216" s="38" t="s">
        <v>9</v>
      </c>
      <c r="J216" s="53">
        <v>17.07</v>
      </c>
      <c r="K216" s="73" t="str">
        <f>IF(UPPER($I216)="FIX",ROUND('Ponuka dodávateľa'!$C$3,2),"")</f>
        <v/>
      </c>
      <c r="L216" s="73">
        <f>IF(UPPER($I216)="FIX/SPOT",ROUND('Ponuka dodávateľa'!$C$4,2),"")</f>
        <v>27.86</v>
      </c>
      <c r="M216" s="73" t="str">
        <f>IF(UPPER($I216)="REGULOVANÉ",ROUND('Ponuka dodávateľa'!$C$5,2),"")</f>
        <v/>
      </c>
      <c r="N216" s="74">
        <f>ROUND(IF(UPPER($I216)="FIX", $K216*$O216, IF(UPPER($I216)="SPOT",#REF!* $O216, IF(OR(UPPER($I216)="REGULOVANE",UPPER($I216)="REGULOVANÉ"), $M216*$O216, IF(UPPER($I216)="FIX/SPOT", $L216*$O216, "")))),2)</f>
        <v>475.57</v>
      </c>
      <c r="O216" s="75">
        <f>IF(AND(ISNUMBER(#REF!),ISNUMBER(J216)),AVERAGE(#REF!,J216),IF(ISNUMBER(#REF!),#REF!,IF(ISNUMBER(J216),J216,"")))</f>
        <v>17.07</v>
      </c>
      <c r="P216" s="34" t="s">
        <v>44</v>
      </c>
    </row>
    <row r="217" spans="1:16" ht="31.15" customHeight="1" x14ac:dyDescent="0.25">
      <c r="A217" s="34">
        <v>216</v>
      </c>
      <c r="B217" s="15" t="s">
        <v>431</v>
      </c>
      <c r="C217" s="86" t="s">
        <v>524</v>
      </c>
      <c r="D217" s="86" t="s">
        <v>524</v>
      </c>
      <c r="E217" s="84" t="s">
        <v>525</v>
      </c>
      <c r="F217" s="85" t="s">
        <v>526</v>
      </c>
      <c r="G217" s="87">
        <v>200</v>
      </c>
      <c r="H217" s="85" t="s">
        <v>48</v>
      </c>
      <c r="I217" s="38" t="s">
        <v>9</v>
      </c>
      <c r="J217" s="53">
        <v>86.866</v>
      </c>
      <c r="K217" s="73" t="str">
        <f>IF(UPPER($I217)="FIX",ROUND('Ponuka dodávateľa'!$C$3,2),"")</f>
        <v/>
      </c>
      <c r="L217" s="73">
        <f>IF(UPPER($I217)="FIX/SPOT",ROUND('Ponuka dodávateľa'!$C$4,2),"")</f>
        <v>27.86</v>
      </c>
      <c r="M217" s="73" t="str">
        <f>IF(UPPER($I217)="REGULOVANÉ",ROUND('Ponuka dodávateľa'!$C$5,2),"")</f>
        <v/>
      </c>
      <c r="N217" s="74">
        <f>ROUND(IF(UPPER($I217)="FIX", $K217*$O217, IF(UPPER($I217)="SPOT",#REF!* $O217, IF(OR(UPPER($I217)="REGULOVANE",UPPER($I217)="REGULOVANÉ"), $M217*$O217, IF(UPPER($I217)="FIX/SPOT", $L217*$O217, "")))),2)</f>
        <v>2420.09</v>
      </c>
      <c r="O217" s="75">
        <f>IF(AND(ISNUMBER(#REF!),ISNUMBER(J217)),AVERAGE(#REF!,J217),IF(ISNUMBER(#REF!),#REF!,IF(ISNUMBER(J217),J217,"")))</f>
        <v>86.866</v>
      </c>
      <c r="P217" s="34" t="s">
        <v>44</v>
      </c>
    </row>
    <row r="218" spans="1:16" ht="31.15" customHeight="1" x14ac:dyDescent="0.25">
      <c r="A218" s="34">
        <v>217</v>
      </c>
      <c r="B218" s="15" t="s">
        <v>431</v>
      </c>
      <c r="C218" s="86" t="s">
        <v>524</v>
      </c>
      <c r="D218" s="86" t="s">
        <v>524</v>
      </c>
      <c r="E218" s="84" t="s">
        <v>527</v>
      </c>
      <c r="F218" s="85" t="s">
        <v>528</v>
      </c>
      <c r="G218" s="87">
        <v>100</v>
      </c>
      <c r="H218" s="85" t="s">
        <v>48</v>
      </c>
      <c r="I218" s="38" t="s">
        <v>9</v>
      </c>
      <c r="J218" s="53">
        <v>23.96</v>
      </c>
      <c r="K218" s="73" t="str">
        <f>IF(UPPER($I218)="FIX",ROUND('Ponuka dodávateľa'!$C$3,2),"")</f>
        <v/>
      </c>
      <c r="L218" s="73">
        <f>IF(UPPER($I218)="FIX/SPOT",ROUND('Ponuka dodávateľa'!$C$4,2),"")</f>
        <v>27.86</v>
      </c>
      <c r="M218" s="73" t="str">
        <f>IF(UPPER($I218)="REGULOVANÉ",ROUND('Ponuka dodávateľa'!$C$5,2),"")</f>
        <v/>
      </c>
      <c r="N218" s="74">
        <f>ROUND(IF(UPPER($I218)="FIX", $K218*$O218, IF(UPPER($I218)="SPOT",#REF!* $O218, IF(OR(UPPER($I218)="REGULOVANE",UPPER($I218)="REGULOVANÉ"), $M218*$O218, IF(UPPER($I218)="FIX/SPOT", $L218*$O218, "")))),2)</f>
        <v>667.53</v>
      </c>
      <c r="O218" s="75">
        <f>IF(AND(ISNUMBER(#REF!),ISNUMBER(J218)),AVERAGE(#REF!,J218),IF(ISNUMBER(#REF!),#REF!,IF(ISNUMBER(J218),J218,"")))</f>
        <v>23.96</v>
      </c>
      <c r="P218" s="34" t="s">
        <v>44</v>
      </c>
    </row>
    <row r="219" spans="1:16" ht="46.9" customHeight="1" x14ac:dyDescent="0.25">
      <c r="A219" s="34">
        <v>218</v>
      </c>
      <c r="B219" s="15" t="s">
        <v>431</v>
      </c>
      <c r="C219" s="84" t="s">
        <v>529</v>
      </c>
      <c r="D219" s="84" t="s">
        <v>529</v>
      </c>
      <c r="E219" s="84" t="s">
        <v>530</v>
      </c>
      <c r="F219" s="85" t="s">
        <v>531</v>
      </c>
      <c r="G219" s="85">
        <v>160</v>
      </c>
      <c r="H219" s="85" t="s">
        <v>48</v>
      </c>
      <c r="I219" s="38" t="s">
        <v>9</v>
      </c>
      <c r="J219" s="53">
        <v>50.372</v>
      </c>
      <c r="K219" s="73" t="str">
        <f>IF(UPPER($I219)="FIX",ROUND('Ponuka dodávateľa'!$C$3,2),"")</f>
        <v/>
      </c>
      <c r="L219" s="73">
        <f>IF(UPPER($I219)="FIX/SPOT",ROUND('Ponuka dodávateľa'!$C$4,2),"")</f>
        <v>27.86</v>
      </c>
      <c r="M219" s="73" t="str">
        <f>IF(UPPER($I219)="REGULOVANÉ",ROUND('Ponuka dodávateľa'!$C$5,2),"")</f>
        <v/>
      </c>
      <c r="N219" s="74">
        <f>ROUND(IF(UPPER($I219)="FIX", $K219*$O219, IF(UPPER($I219)="SPOT",#REF!* $O219, IF(OR(UPPER($I219)="REGULOVANE",UPPER($I219)="REGULOVANÉ"), $M219*$O219, IF(UPPER($I219)="FIX/SPOT", $L219*$O219, "")))),2)</f>
        <v>1403.36</v>
      </c>
      <c r="O219" s="75">
        <f>IF(AND(ISNUMBER(#REF!),ISNUMBER(J219)),AVERAGE(#REF!,J219),IF(ISNUMBER(#REF!),#REF!,IF(ISNUMBER(J219),J219,"")))</f>
        <v>50.372</v>
      </c>
      <c r="P219" s="34" t="s">
        <v>44</v>
      </c>
    </row>
    <row r="220" spans="1:16" ht="31.15" customHeight="1" x14ac:dyDescent="0.25">
      <c r="A220" s="34">
        <v>219</v>
      </c>
      <c r="B220" s="15" t="s">
        <v>431</v>
      </c>
      <c r="C220" s="84" t="s">
        <v>532</v>
      </c>
      <c r="D220" s="84" t="s">
        <v>532</v>
      </c>
      <c r="E220" s="84" t="s">
        <v>533</v>
      </c>
      <c r="F220" s="85" t="s">
        <v>534</v>
      </c>
      <c r="G220" s="85">
        <v>250</v>
      </c>
      <c r="H220" s="85" t="s">
        <v>48</v>
      </c>
      <c r="I220" s="38" t="s">
        <v>9</v>
      </c>
      <c r="J220" s="53">
        <v>41.216999999999999</v>
      </c>
      <c r="K220" s="73" t="str">
        <f>IF(UPPER($I220)="FIX",ROUND('Ponuka dodávateľa'!$C$3,2),"")</f>
        <v/>
      </c>
      <c r="L220" s="73">
        <f>IF(UPPER($I220)="FIX/SPOT",ROUND('Ponuka dodávateľa'!$C$4,2),"")</f>
        <v>27.86</v>
      </c>
      <c r="M220" s="73" t="str">
        <f>IF(UPPER($I220)="REGULOVANÉ",ROUND('Ponuka dodávateľa'!$C$5,2),"")</f>
        <v/>
      </c>
      <c r="N220" s="74">
        <f>ROUND(IF(UPPER($I220)="FIX", $K220*$O220, IF(UPPER($I220)="SPOT",#REF!* $O220, IF(OR(UPPER($I220)="REGULOVANE",UPPER($I220)="REGULOVANÉ"), $M220*$O220, IF(UPPER($I220)="FIX/SPOT", $L220*$O220, "")))),2)</f>
        <v>1148.31</v>
      </c>
      <c r="O220" s="75">
        <f>IF(AND(ISNUMBER(#REF!),ISNUMBER(J220)),AVERAGE(#REF!,J220),IF(ISNUMBER(#REF!),#REF!,IF(ISNUMBER(J220),J220,"")))</f>
        <v>41.216999999999999</v>
      </c>
      <c r="P220" s="34" t="s">
        <v>44</v>
      </c>
    </row>
    <row r="221" spans="1:16" ht="31.15" customHeight="1" x14ac:dyDescent="0.25">
      <c r="A221" s="34">
        <v>220</v>
      </c>
      <c r="B221" s="15" t="s">
        <v>431</v>
      </c>
      <c r="C221" s="84" t="s">
        <v>532</v>
      </c>
      <c r="D221" s="84" t="s">
        <v>532</v>
      </c>
      <c r="E221" s="84" t="s">
        <v>533</v>
      </c>
      <c r="F221" s="85" t="s">
        <v>535</v>
      </c>
      <c r="G221" s="85">
        <v>200</v>
      </c>
      <c r="H221" s="85" t="s">
        <v>48</v>
      </c>
      <c r="I221" s="38" t="s">
        <v>9</v>
      </c>
      <c r="J221" s="53">
        <v>38.886000000000003</v>
      </c>
      <c r="K221" s="73" t="str">
        <f>IF(UPPER($I221)="FIX",ROUND('Ponuka dodávateľa'!$C$3,2),"")</f>
        <v/>
      </c>
      <c r="L221" s="73">
        <f>IF(UPPER($I221)="FIX/SPOT",ROUND('Ponuka dodávateľa'!$C$4,2),"")</f>
        <v>27.86</v>
      </c>
      <c r="M221" s="73" t="str">
        <f>IF(UPPER($I221)="REGULOVANÉ",ROUND('Ponuka dodávateľa'!$C$5,2),"")</f>
        <v/>
      </c>
      <c r="N221" s="74">
        <f>ROUND(IF(UPPER($I221)="FIX", $K221*$O221, IF(UPPER($I221)="SPOT",#REF!* $O221, IF(OR(UPPER($I221)="REGULOVANE",UPPER($I221)="REGULOVANÉ"), $M221*$O221, IF(UPPER($I221)="FIX/SPOT", $L221*$O221, "")))),2)</f>
        <v>1083.3599999999999</v>
      </c>
      <c r="O221" s="75">
        <f>IF(AND(ISNUMBER(#REF!),ISNUMBER(J221)),AVERAGE(#REF!,J221),IF(ISNUMBER(#REF!),#REF!,IF(ISNUMBER(J221),J221,"")))</f>
        <v>38.886000000000003</v>
      </c>
      <c r="P221" s="34" t="s">
        <v>44</v>
      </c>
    </row>
    <row r="222" spans="1:16" ht="46.9" customHeight="1" x14ac:dyDescent="0.25">
      <c r="A222" s="34">
        <v>221</v>
      </c>
      <c r="B222" s="15" t="s">
        <v>431</v>
      </c>
      <c r="C222" s="84" t="s">
        <v>536</v>
      </c>
      <c r="D222" s="84" t="s">
        <v>536</v>
      </c>
      <c r="E222" s="84" t="s">
        <v>537</v>
      </c>
      <c r="F222" s="85" t="s">
        <v>538</v>
      </c>
      <c r="G222" s="85">
        <v>120</v>
      </c>
      <c r="H222" s="85" t="s">
        <v>48</v>
      </c>
      <c r="I222" s="38" t="s">
        <v>9</v>
      </c>
      <c r="J222" s="53">
        <v>31.298999999999999</v>
      </c>
      <c r="K222" s="73" t="str">
        <f>IF(UPPER($I222)="FIX",ROUND('Ponuka dodávateľa'!$C$3,2),"")</f>
        <v/>
      </c>
      <c r="L222" s="73">
        <f>IF(UPPER($I222)="FIX/SPOT",ROUND('Ponuka dodávateľa'!$C$4,2),"")</f>
        <v>27.86</v>
      </c>
      <c r="M222" s="73" t="str">
        <f>IF(UPPER($I222)="REGULOVANÉ",ROUND('Ponuka dodávateľa'!$C$5,2),"")</f>
        <v/>
      </c>
      <c r="N222" s="74">
        <f>ROUND(IF(UPPER($I222)="FIX", $K222*$O222, IF(UPPER($I222)="SPOT",#REF!* $O222, IF(OR(UPPER($I222)="REGULOVANE",UPPER($I222)="REGULOVANÉ"), $M222*$O222, IF(UPPER($I222)="FIX/SPOT", $L222*$O222, "")))),2)</f>
        <v>871.99</v>
      </c>
      <c r="O222" s="75">
        <f>IF(AND(ISNUMBER(#REF!),ISNUMBER(J222)),AVERAGE(#REF!,J222),IF(ISNUMBER(#REF!),#REF!,IF(ISNUMBER(J222),J222,"")))</f>
        <v>31.298999999999999</v>
      </c>
      <c r="P222" s="34" t="s">
        <v>44</v>
      </c>
    </row>
    <row r="223" spans="1:16" ht="31.15" customHeight="1" x14ac:dyDescent="0.25">
      <c r="A223" s="34">
        <v>222</v>
      </c>
      <c r="B223" s="15" t="s">
        <v>431</v>
      </c>
      <c r="C223" s="84" t="s">
        <v>539</v>
      </c>
      <c r="D223" s="84" t="s">
        <v>539</v>
      </c>
      <c r="E223" s="84" t="s">
        <v>540</v>
      </c>
      <c r="F223" s="85" t="s">
        <v>541</v>
      </c>
      <c r="G223" s="85">
        <v>36</v>
      </c>
      <c r="H223" s="85" t="s">
        <v>48</v>
      </c>
      <c r="I223" s="38" t="s">
        <v>9</v>
      </c>
      <c r="J223" s="53">
        <v>9.57</v>
      </c>
      <c r="K223" s="73" t="str">
        <f>IF(UPPER($I223)="FIX",ROUND('Ponuka dodávateľa'!$C$3,2),"")</f>
        <v/>
      </c>
      <c r="L223" s="73">
        <f>IF(UPPER($I223)="FIX/SPOT",ROUND('Ponuka dodávateľa'!$C$4,2),"")</f>
        <v>27.86</v>
      </c>
      <c r="M223" s="73" t="str">
        <f>IF(UPPER($I223)="REGULOVANÉ",ROUND('Ponuka dodávateľa'!$C$5,2),"")</f>
        <v/>
      </c>
      <c r="N223" s="74">
        <f>ROUND(IF(UPPER($I223)="FIX", $K223*$O223, IF(UPPER($I223)="SPOT",#REF!* $O223, IF(OR(UPPER($I223)="REGULOVANE",UPPER($I223)="REGULOVANÉ"), $M223*$O223, IF(UPPER($I223)="FIX/SPOT", $L223*$O223, "")))),2)</f>
        <v>266.62</v>
      </c>
      <c r="O223" s="75">
        <f>IF(AND(ISNUMBER(#REF!),ISNUMBER(J223)),AVERAGE(#REF!,J223),IF(ISNUMBER(#REF!),#REF!,IF(ISNUMBER(J223),J223,"")))</f>
        <v>9.57</v>
      </c>
      <c r="P223" s="34" t="s">
        <v>44</v>
      </c>
    </row>
    <row r="224" spans="1:16" ht="31.15" customHeight="1" x14ac:dyDescent="0.25">
      <c r="A224" s="34">
        <v>223</v>
      </c>
      <c r="B224" s="15" t="s">
        <v>431</v>
      </c>
      <c r="C224" s="84" t="s">
        <v>539</v>
      </c>
      <c r="D224" s="84" t="s">
        <v>539</v>
      </c>
      <c r="E224" s="84" t="s">
        <v>540</v>
      </c>
      <c r="F224" s="85" t="s">
        <v>542</v>
      </c>
      <c r="G224" s="85">
        <v>100</v>
      </c>
      <c r="H224" s="85" t="s">
        <v>48</v>
      </c>
      <c r="I224" s="38" t="s">
        <v>9</v>
      </c>
      <c r="J224" s="53">
        <v>8.9450000000000003</v>
      </c>
      <c r="K224" s="73" t="str">
        <f>IF(UPPER($I224)="FIX",ROUND('Ponuka dodávateľa'!$C$3,2),"")</f>
        <v/>
      </c>
      <c r="L224" s="73">
        <f>IF(UPPER($I224)="FIX/SPOT",ROUND('Ponuka dodávateľa'!$C$4,2),"")</f>
        <v>27.86</v>
      </c>
      <c r="M224" s="73" t="str">
        <f>IF(UPPER($I224)="REGULOVANÉ",ROUND('Ponuka dodávateľa'!$C$5,2),"")</f>
        <v/>
      </c>
      <c r="N224" s="74">
        <f>ROUND(IF(UPPER($I224)="FIX", $K224*$O224, IF(UPPER($I224)="SPOT",#REF!* $O224, IF(OR(UPPER($I224)="REGULOVANE",UPPER($I224)="REGULOVANÉ"), $M224*$O224, IF(UPPER($I224)="FIX/SPOT", $L224*$O224, "")))),2)</f>
        <v>249.21</v>
      </c>
      <c r="O224" s="75">
        <f>IF(AND(ISNUMBER(#REF!),ISNUMBER(J224)),AVERAGE(#REF!,J224),IF(ISNUMBER(#REF!),#REF!,IF(ISNUMBER(J224),J224,"")))</f>
        <v>8.9450000000000003</v>
      </c>
      <c r="P224" s="34" t="s">
        <v>44</v>
      </c>
    </row>
    <row r="225" spans="1:16" ht="31.15" customHeight="1" x14ac:dyDescent="0.25">
      <c r="A225" s="34">
        <v>224</v>
      </c>
      <c r="B225" s="15" t="s">
        <v>431</v>
      </c>
      <c r="C225" s="84" t="s">
        <v>539</v>
      </c>
      <c r="D225" s="84" t="s">
        <v>539</v>
      </c>
      <c r="E225" s="84" t="s">
        <v>540</v>
      </c>
      <c r="F225" s="85" t="s">
        <v>543</v>
      </c>
      <c r="G225" s="85">
        <v>100</v>
      </c>
      <c r="H225" s="85" t="s">
        <v>48</v>
      </c>
      <c r="I225" s="38" t="s">
        <v>9</v>
      </c>
      <c r="J225" s="53">
        <v>6.1230000000000002</v>
      </c>
      <c r="K225" s="73" t="str">
        <f>IF(UPPER($I225)="FIX",ROUND('Ponuka dodávateľa'!$C$3,2),"")</f>
        <v/>
      </c>
      <c r="L225" s="73">
        <f>IF(UPPER($I225)="FIX/SPOT",ROUND('Ponuka dodávateľa'!$C$4,2),"")</f>
        <v>27.86</v>
      </c>
      <c r="M225" s="73" t="str">
        <f>IF(UPPER($I225)="REGULOVANÉ",ROUND('Ponuka dodávateľa'!$C$5,2),"")</f>
        <v/>
      </c>
      <c r="N225" s="74">
        <f>ROUND(IF(UPPER($I225)="FIX", $K225*$O225, IF(UPPER($I225)="SPOT",#REF!* $O225, IF(OR(UPPER($I225)="REGULOVANE",UPPER($I225)="REGULOVANÉ"), $M225*$O225, IF(UPPER($I225)="FIX/SPOT", $L225*$O225, "")))),2)</f>
        <v>170.59</v>
      </c>
      <c r="O225" s="75">
        <f>IF(AND(ISNUMBER(#REF!),ISNUMBER(J225)),AVERAGE(#REF!,J225),IF(ISNUMBER(#REF!),#REF!,IF(ISNUMBER(J225),J225,"")))</f>
        <v>6.1230000000000002</v>
      </c>
      <c r="P225" s="34" t="s">
        <v>44</v>
      </c>
    </row>
    <row r="226" spans="1:16" ht="31.15" customHeight="1" x14ac:dyDescent="0.25">
      <c r="A226" s="34">
        <v>225</v>
      </c>
      <c r="B226" s="15" t="s">
        <v>431</v>
      </c>
      <c r="C226" s="84" t="s">
        <v>539</v>
      </c>
      <c r="D226" s="84" t="s">
        <v>539</v>
      </c>
      <c r="E226" s="84" t="s">
        <v>540</v>
      </c>
      <c r="F226" s="85" t="s">
        <v>544</v>
      </c>
      <c r="G226" s="85">
        <v>160</v>
      </c>
      <c r="H226" s="85" t="s">
        <v>48</v>
      </c>
      <c r="I226" s="38" t="s">
        <v>9</v>
      </c>
      <c r="J226" s="53">
        <v>31.928999999999998</v>
      </c>
      <c r="K226" s="73" t="str">
        <f>IF(UPPER($I226)="FIX",ROUND('Ponuka dodávateľa'!$C$3,2),"")</f>
        <v/>
      </c>
      <c r="L226" s="73">
        <f>IF(UPPER($I226)="FIX/SPOT",ROUND('Ponuka dodávateľa'!$C$4,2),"")</f>
        <v>27.86</v>
      </c>
      <c r="M226" s="73" t="str">
        <f>IF(UPPER($I226)="REGULOVANÉ",ROUND('Ponuka dodávateľa'!$C$5,2),"")</f>
        <v/>
      </c>
      <c r="N226" s="74">
        <f>ROUND(IF(UPPER($I226)="FIX", $K226*$O226, IF(UPPER($I226)="SPOT",#REF!* $O226, IF(OR(UPPER($I226)="REGULOVANE",UPPER($I226)="REGULOVANÉ"), $M226*$O226, IF(UPPER($I226)="FIX/SPOT", $L226*$O226, "")))),2)</f>
        <v>889.54</v>
      </c>
      <c r="O226" s="75">
        <f>IF(AND(ISNUMBER(#REF!),ISNUMBER(J226)),AVERAGE(#REF!,J226),IF(ISNUMBER(#REF!),#REF!,IF(ISNUMBER(J226),J226,"")))</f>
        <v>31.928999999999998</v>
      </c>
      <c r="P226" s="34" t="s">
        <v>44</v>
      </c>
    </row>
    <row r="227" spans="1:16" ht="31.15" customHeight="1" x14ac:dyDescent="0.25">
      <c r="A227" s="34">
        <v>226</v>
      </c>
      <c r="B227" s="15" t="s">
        <v>431</v>
      </c>
      <c r="C227" s="84" t="s">
        <v>545</v>
      </c>
      <c r="D227" s="84" t="s">
        <v>545</v>
      </c>
      <c r="E227" s="84" t="s">
        <v>546</v>
      </c>
      <c r="F227" s="85" t="s">
        <v>547</v>
      </c>
      <c r="G227" s="85">
        <v>80</v>
      </c>
      <c r="H227" s="85" t="s">
        <v>48</v>
      </c>
      <c r="I227" s="38" t="s">
        <v>9</v>
      </c>
      <c r="J227" s="53">
        <v>22.488</v>
      </c>
      <c r="K227" s="73" t="str">
        <f>IF(UPPER($I227)="FIX",ROUND('Ponuka dodávateľa'!$C$3,2),"")</f>
        <v/>
      </c>
      <c r="L227" s="73">
        <f>IF(UPPER($I227)="FIX/SPOT",ROUND('Ponuka dodávateľa'!$C$4,2),"")</f>
        <v>27.86</v>
      </c>
      <c r="M227" s="73" t="str">
        <f>IF(UPPER($I227)="REGULOVANÉ",ROUND('Ponuka dodávateľa'!$C$5,2),"")</f>
        <v/>
      </c>
      <c r="N227" s="74">
        <f>ROUND(IF(UPPER($I227)="FIX", $K227*$O227, IF(UPPER($I227)="SPOT",#REF!* $O227, IF(OR(UPPER($I227)="REGULOVANE",UPPER($I227)="REGULOVANÉ"), $M227*$O227, IF(UPPER($I227)="FIX/SPOT", $L227*$O227, "")))),2)</f>
        <v>626.52</v>
      </c>
      <c r="O227" s="75">
        <f>IF(AND(ISNUMBER(#REF!),ISNUMBER(J227)),AVERAGE(#REF!,J227),IF(ISNUMBER(#REF!),#REF!,IF(ISNUMBER(J227),J227,"")))</f>
        <v>22.488</v>
      </c>
      <c r="P227" s="34" t="s">
        <v>44</v>
      </c>
    </row>
    <row r="228" spans="1:16" ht="31.15" customHeight="1" x14ac:dyDescent="0.25">
      <c r="A228" s="34">
        <v>227</v>
      </c>
      <c r="B228" s="15" t="s">
        <v>431</v>
      </c>
      <c r="C228" s="84" t="s">
        <v>545</v>
      </c>
      <c r="D228" s="84" t="s">
        <v>545</v>
      </c>
      <c r="E228" s="84" t="s">
        <v>546</v>
      </c>
      <c r="F228" s="85" t="s">
        <v>548</v>
      </c>
      <c r="G228" s="85">
        <v>40</v>
      </c>
      <c r="H228" s="85" t="s">
        <v>48</v>
      </c>
      <c r="I228" s="38" t="s">
        <v>9</v>
      </c>
      <c r="J228" s="53">
        <v>17.693999999999999</v>
      </c>
      <c r="K228" s="73" t="str">
        <f>IF(UPPER($I228)="FIX",ROUND('Ponuka dodávateľa'!$C$3,2),"")</f>
        <v/>
      </c>
      <c r="L228" s="73">
        <f>IF(UPPER($I228)="FIX/SPOT",ROUND('Ponuka dodávateľa'!$C$4,2),"")</f>
        <v>27.86</v>
      </c>
      <c r="M228" s="73" t="str">
        <f>IF(UPPER($I228)="REGULOVANÉ",ROUND('Ponuka dodávateľa'!$C$5,2),"")</f>
        <v/>
      </c>
      <c r="N228" s="74">
        <f>ROUND(IF(UPPER($I228)="FIX", $K228*$O228, IF(UPPER($I228)="SPOT",#REF!* $O228, IF(OR(UPPER($I228)="REGULOVANE",UPPER($I228)="REGULOVANÉ"), $M228*$O228, IF(UPPER($I228)="FIX/SPOT", $L228*$O228, "")))),2)</f>
        <v>492.95</v>
      </c>
      <c r="O228" s="75">
        <f>IF(AND(ISNUMBER(#REF!),ISNUMBER(J228)),AVERAGE(#REF!,J228),IF(ISNUMBER(#REF!),#REF!,IF(ISNUMBER(J228),J228,"")))</f>
        <v>17.693999999999999</v>
      </c>
      <c r="P228" s="34" t="s">
        <v>44</v>
      </c>
    </row>
    <row r="229" spans="1:16" ht="46.9" customHeight="1" x14ac:dyDescent="0.25">
      <c r="A229" s="34">
        <v>228</v>
      </c>
      <c r="B229" s="15" t="s">
        <v>431</v>
      </c>
      <c r="C229" s="84" t="s">
        <v>549</v>
      </c>
      <c r="D229" s="84" t="s">
        <v>549</v>
      </c>
      <c r="E229" s="84" t="s">
        <v>550</v>
      </c>
      <c r="F229" s="85" t="s">
        <v>551</v>
      </c>
      <c r="G229" s="85">
        <v>250</v>
      </c>
      <c r="H229" s="85" t="s">
        <v>48</v>
      </c>
      <c r="I229" s="38" t="s">
        <v>9</v>
      </c>
      <c r="J229" s="53">
        <v>28.494</v>
      </c>
      <c r="K229" s="73" t="str">
        <f>IF(UPPER($I229)="FIX",ROUND('Ponuka dodávateľa'!$C$3,2),"")</f>
        <v/>
      </c>
      <c r="L229" s="73">
        <f>IF(UPPER($I229)="FIX/SPOT",ROUND('Ponuka dodávateľa'!$C$4,2),"")</f>
        <v>27.86</v>
      </c>
      <c r="M229" s="73" t="str">
        <f>IF(UPPER($I229)="REGULOVANÉ",ROUND('Ponuka dodávateľa'!$C$5,2),"")</f>
        <v/>
      </c>
      <c r="N229" s="74">
        <f>ROUND(IF(UPPER($I229)="FIX", $K229*$O229, IF(UPPER($I229)="SPOT",#REF!* $O229, IF(OR(UPPER($I229)="REGULOVANE",UPPER($I229)="REGULOVANÉ"), $M229*$O229, IF(UPPER($I229)="FIX/SPOT", $L229*$O229, "")))),2)</f>
        <v>793.84</v>
      </c>
      <c r="O229" s="75">
        <f>IF(AND(ISNUMBER(#REF!),ISNUMBER(J229)),AVERAGE(#REF!,J229),IF(ISNUMBER(#REF!),#REF!,IF(ISNUMBER(J229),J229,"")))</f>
        <v>28.494</v>
      </c>
      <c r="P229" s="34" t="s">
        <v>44</v>
      </c>
    </row>
    <row r="230" spans="1:16" ht="46.9" customHeight="1" x14ac:dyDescent="0.25">
      <c r="A230" s="34">
        <v>229</v>
      </c>
      <c r="B230" s="15" t="s">
        <v>431</v>
      </c>
      <c r="C230" s="84" t="s">
        <v>549</v>
      </c>
      <c r="D230" s="84" t="s">
        <v>549</v>
      </c>
      <c r="E230" s="84" t="s">
        <v>550</v>
      </c>
      <c r="F230" s="85" t="s">
        <v>552</v>
      </c>
      <c r="G230" s="85">
        <v>100</v>
      </c>
      <c r="H230" s="85" t="s">
        <v>48</v>
      </c>
      <c r="I230" s="38" t="s">
        <v>9</v>
      </c>
      <c r="J230" s="53">
        <v>23.265999999999998</v>
      </c>
      <c r="K230" s="73" t="str">
        <f>IF(UPPER($I230)="FIX",ROUND('Ponuka dodávateľa'!$C$3,2),"")</f>
        <v/>
      </c>
      <c r="L230" s="73">
        <f>IF(UPPER($I230)="FIX/SPOT",ROUND('Ponuka dodávateľa'!$C$4,2),"")</f>
        <v>27.86</v>
      </c>
      <c r="M230" s="73" t="str">
        <f>IF(UPPER($I230)="REGULOVANÉ",ROUND('Ponuka dodávateľa'!$C$5,2),"")</f>
        <v/>
      </c>
      <c r="N230" s="74">
        <f>ROUND(IF(UPPER($I230)="FIX", $K230*$O230, IF(UPPER($I230)="SPOT",#REF!* $O230, IF(OR(UPPER($I230)="REGULOVANE",UPPER($I230)="REGULOVANÉ"), $M230*$O230, IF(UPPER($I230)="FIX/SPOT", $L230*$O230, "")))),2)</f>
        <v>648.19000000000005</v>
      </c>
      <c r="O230" s="75">
        <f>IF(AND(ISNUMBER(#REF!),ISNUMBER(J230)),AVERAGE(#REF!,J230),IF(ISNUMBER(#REF!),#REF!,IF(ISNUMBER(J230),J230,"")))</f>
        <v>23.265999999999998</v>
      </c>
      <c r="P230" s="34" t="s">
        <v>44</v>
      </c>
    </row>
    <row r="231" spans="1:16" ht="31.15" customHeight="1" x14ac:dyDescent="0.25">
      <c r="A231" s="34">
        <v>230</v>
      </c>
      <c r="B231" s="15" t="s">
        <v>431</v>
      </c>
      <c r="C231" s="84" t="s">
        <v>553</v>
      </c>
      <c r="D231" s="84" t="s">
        <v>553</v>
      </c>
      <c r="E231" s="84" t="s">
        <v>554</v>
      </c>
      <c r="F231" s="85" t="s">
        <v>555</v>
      </c>
      <c r="G231" s="85">
        <v>170</v>
      </c>
      <c r="H231" s="85" t="s">
        <v>48</v>
      </c>
      <c r="I231" s="38" t="s">
        <v>9</v>
      </c>
      <c r="J231" s="53">
        <v>31.094000000000001</v>
      </c>
      <c r="K231" s="73" t="str">
        <f>IF(UPPER($I231)="FIX",ROUND('Ponuka dodávateľa'!$C$3,2),"")</f>
        <v/>
      </c>
      <c r="L231" s="73">
        <f>IF(UPPER($I231)="FIX/SPOT",ROUND('Ponuka dodávateľa'!$C$4,2),"")</f>
        <v>27.86</v>
      </c>
      <c r="M231" s="73" t="str">
        <f>IF(UPPER($I231)="REGULOVANÉ",ROUND('Ponuka dodávateľa'!$C$5,2),"")</f>
        <v/>
      </c>
      <c r="N231" s="74">
        <f>ROUND(IF(UPPER($I231)="FIX", $K231*$O231, IF(UPPER($I231)="SPOT",#REF!* $O231, IF(OR(UPPER($I231)="REGULOVANE",UPPER($I231)="REGULOVANÉ"), $M231*$O231, IF(UPPER($I231)="FIX/SPOT", $L231*$O231, "")))),2)</f>
        <v>866.28</v>
      </c>
      <c r="O231" s="75">
        <f>IF(AND(ISNUMBER(#REF!),ISNUMBER(J231)),AVERAGE(#REF!,J231),IF(ISNUMBER(#REF!),#REF!,IF(ISNUMBER(J231),J231,"")))</f>
        <v>31.094000000000001</v>
      </c>
      <c r="P231" s="34" t="s">
        <v>44</v>
      </c>
    </row>
    <row r="232" spans="1:16" ht="31.15" customHeight="1" x14ac:dyDescent="0.25">
      <c r="A232" s="34">
        <v>231</v>
      </c>
      <c r="B232" s="15" t="s">
        <v>431</v>
      </c>
      <c r="C232" s="84" t="s">
        <v>553</v>
      </c>
      <c r="D232" s="84" t="s">
        <v>553</v>
      </c>
      <c r="E232" s="84" t="s">
        <v>556</v>
      </c>
      <c r="F232" s="85" t="s">
        <v>557</v>
      </c>
      <c r="G232" s="85">
        <v>63</v>
      </c>
      <c r="H232" s="85" t="s">
        <v>48</v>
      </c>
      <c r="I232" s="38" t="s">
        <v>9</v>
      </c>
      <c r="J232" s="53">
        <v>2.6240000000000001</v>
      </c>
      <c r="K232" s="73" t="str">
        <f>IF(UPPER($I232)="FIX",ROUND('Ponuka dodávateľa'!$C$3,2),"")</f>
        <v/>
      </c>
      <c r="L232" s="73">
        <f>IF(UPPER($I232)="FIX/SPOT",ROUND('Ponuka dodávateľa'!$C$4,2),"")</f>
        <v>27.86</v>
      </c>
      <c r="M232" s="73" t="str">
        <f>IF(UPPER($I232)="REGULOVANÉ",ROUND('Ponuka dodávateľa'!$C$5,2),"")</f>
        <v/>
      </c>
      <c r="N232" s="74">
        <f>ROUND(IF(UPPER($I232)="FIX", $K232*$O232, IF(UPPER($I232)="SPOT",#REF!* $O232, IF(OR(UPPER($I232)="REGULOVANE",UPPER($I232)="REGULOVANÉ"), $M232*$O232, IF(UPPER($I232)="FIX/SPOT", $L232*$O232, "")))),2)</f>
        <v>73.099999999999994</v>
      </c>
      <c r="O232" s="75">
        <f>IF(AND(ISNUMBER(#REF!),ISNUMBER(J232)),AVERAGE(#REF!,J232),IF(ISNUMBER(#REF!),#REF!,IF(ISNUMBER(J232),J232,"")))</f>
        <v>2.6240000000000001</v>
      </c>
      <c r="P232" s="34" t="s">
        <v>44</v>
      </c>
    </row>
    <row r="233" spans="1:16" ht="31.15" customHeight="1" x14ac:dyDescent="0.25">
      <c r="A233" s="34">
        <v>232</v>
      </c>
      <c r="B233" s="15" t="s">
        <v>431</v>
      </c>
      <c r="C233" s="84" t="s">
        <v>553</v>
      </c>
      <c r="D233" s="84" t="s">
        <v>553</v>
      </c>
      <c r="E233" s="84" t="s">
        <v>556</v>
      </c>
      <c r="F233" s="85" t="s">
        <v>558</v>
      </c>
      <c r="G233" s="85">
        <v>40</v>
      </c>
      <c r="H233" s="85" t="s">
        <v>53</v>
      </c>
      <c r="I233" s="38" t="s">
        <v>8</v>
      </c>
      <c r="J233" s="53">
        <v>1.5580020000000001</v>
      </c>
      <c r="K233" s="73">
        <f>IF(UPPER($I233)="FIX",ROUND('Ponuka dodávateľa'!$C$3,2),"")</f>
        <v>0</v>
      </c>
      <c r="L233" s="73" t="str">
        <f>IF(UPPER($I233)="FIX/SPOT",ROUND('Ponuka dodávateľa'!$C$4,2),"")</f>
        <v/>
      </c>
      <c r="M233" s="73" t="str">
        <f>IF(UPPER($I233)="REGULOVANÉ",ROUND('Ponuka dodávateľa'!$C$5,2),"")</f>
        <v/>
      </c>
      <c r="N233" s="74">
        <f>ROUND(IF(UPPER($I233)="FIX", $K233*$O233, IF(UPPER($I233)="SPOT",#REF!* $O233, IF(OR(UPPER($I233)="REGULOVANE",UPPER($I233)="REGULOVANÉ"), $M233*$O233, IF(UPPER($I233)="FIX/SPOT", $L233*$O233, "")))),2)</f>
        <v>0</v>
      </c>
      <c r="O233" s="75">
        <f>IF(AND(ISNUMBER(#REF!),ISNUMBER(J233)),AVERAGE(#REF!,J233),IF(ISNUMBER(#REF!),#REF!,IF(ISNUMBER(J233),J233,"")))</f>
        <v>1.5580020000000001</v>
      </c>
      <c r="P233" s="34" t="s">
        <v>44</v>
      </c>
    </row>
    <row r="234" spans="1:16" ht="46.9" customHeight="1" x14ac:dyDescent="0.25">
      <c r="A234" s="34">
        <v>233</v>
      </c>
      <c r="B234" s="15" t="s">
        <v>431</v>
      </c>
      <c r="C234" s="84" t="s">
        <v>559</v>
      </c>
      <c r="D234" s="84" t="s">
        <v>559</v>
      </c>
      <c r="E234" s="84" t="s">
        <v>560</v>
      </c>
      <c r="F234" s="85" t="s">
        <v>561</v>
      </c>
      <c r="G234" s="85">
        <v>150</v>
      </c>
      <c r="H234" s="85" t="s">
        <v>48</v>
      </c>
      <c r="I234" s="38" t="s">
        <v>9</v>
      </c>
      <c r="J234" s="53">
        <v>24.487500000000001</v>
      </c>
      <c r="K234" s="73" t="str">
        <f>IF(UPPER($I234)="FIX",ROUND('Ponuka dodávateľa'!$C$3,2),"")</f>
        <v/>
      </c>
      <c r="L234" s="73">
        <f>IF(UPPER($I234)="FIX/SPOT",ROUND('Ponuka dodávateľa'!$C$4,2),"")</f>
        <v>27.86</v>
      </c>
      <c r="M234" s="73" t="str">
        <f>IF(UPPER($I234)="REGULOVANÉ",ROUND('Ponuka dodávateľa'!$C$5,2),"")</f>
        <v/>
      </c>
      <c r="N234" s="74">
        <f>ROUND(IF(UPPER($I234)="FIX", $K234*$O234, IF(UPPER($I234)="SPOT",#REF!* $O234, IF(OR(UPPER($I234)="REGULOVANE",UPPER($I234)="REGULOVANÉ"), $M234*$O234, IF(UPPER($I234)="FIX/SPOT", $L234*$O234, "")))),2)</f>
        <v>682.22</v>
      </c>
      <c r="O234" s="75">
        <f>IF(AND(ISNUMBER(#REF!),ISNUMBER(J234)),AVERAGE(#REF!,J234),IF(ISNUMBER(#REF!),#REF!,IF(ISNUMBER(J234),J234,"")))</f>
        <v>24.487500000000001</v>
      </c>
      <c r="P234" s="34" t="s">
        <v>44</v>
      </c>
    </row>
    <row r="235" spans="1:16" ht="46.9" customHeight="1" x14ac:dyDescent="0.25">
      <c r="A235" s="34">
        <v>234</v>
      </c>
      <c r="B235" s="15" t="s">
        <v>431</v>
      </c>
      <c r="C235" s="84" t="s">
        <v>559</v>
      </c>
      <c r="D235" s="84" t="s">
        <v>559</v>
      </c>
      <c r="E235" s="84" t="s">
        <v>560</v>
      </c>
      <c r="F235" s="85" t="s">
        <v>562</v>
      </c>
      <c r="G235" s="85">
        <v>160</v>
      </c>
      <c r="H235" s="85" t="s">
        <v>48</v>
      </c>
      <c r="I235" s="38" t="s">
        <v>9</v>
      </c>
      <c r="J235" s="53">
        <v>36.094499999999996</v>
      </c>
      <c r="K235" s="73" t="str">
        <f>IF(UPPER($I235)="FIX",ROUND('Ponuka dodávateľa'!$C$3,2),"")</f>
        <v/>
      </c>
      <c r="L235" s="73">
        <f>IF(UPPER($I235)="FIX/SPOT",ROUND('Ponuka dodávateľa'!$C$4,2),"")</f>
        <v>27.86</v>
      </c>
      <c r="M235" s="73" t="str">
        <f>IF(UPPER($I235)="REGULOVANÉ",ROUND('Ponuka dodávateľa'!$C$5,2),"")</f>
        <v/>
      </c>
      <c r="N235" s="74">
        <f>ROUND(IF(UPPER($I235)="FIX", $K235*$O235, IF(UPPER($I235)="SPOT",#REF!* $O235, IF(OR(UPPER($I235)="REGULOVANE",UPPER($I235)="REGULOVANÉ"), $M235*$O235, IF(UPPER($I235)="FIX/SPOT", $L235*$O235, "")))),2)</f>
        <v>1005.59</v>
      </c>
      <c r="O235" s="75">
        <f>IF(AND(ISNUMBER(#REF!),ISNUMBER(J235)),AVERAGE(#REF!,J235),IF(ISNUMBER(#REF!),#REF!,IF(ISNUMBER(J235),J235,"")))</f>
        <v>36.094499999999996</v>
      </c>
      <c r="P235" s="34" t="s">
        <v>44</v>
      </c>
    </row>
    <row r="236" spans="1:16" ht="46.9" customHeight="1" x14ac:dyDescent="0.25">
      <c r="A236" s="34">
        <v>235</v>
      </c>
      <c r="B236" s="15" t="s">
        <v>431</v>
      </c>
      <c r="C236" s="84" t="s">
        <v>559</v>
      </c>
      <c r="D236" s="84" t="s">
        <v>559</v>
      </c>
      <c r="E236" s="84" t="s">
        <v>563</v>
      </c>
      <c r="F236" s="85" t="s">
        <v>564</v>
      </c>
      <c r="G236" s="85">
        <v>50</v>
      </c>
      <c r="H236" s="85" t="s">
        <v>53</v>
      </c>
      <c r="I236" s="38" t="s">
        <v>8</v>
      </c>
      <c r="J236" s="53">
        <v>1.015001</v>
      </c>
      <c r="K236" s="73">
        <f>IF(UPPER($I236)="FIX",ROUND('Ponuka dodávateľa'!$C$3,2),"")</f>
        <v>0</v>
      </c>
      <c r="L236" s="73" t="str">
        <f>IF(UPPER($I236)="FIX/SPOT",ROUND('Ponuka dodávateľa'!$C$4,2),"")</f>
        <v/>
      </c>
      <c r="M236" s="73" t="str">
        <f>IF(UPPER($I236)="REGULOVANÉ",ROUND('Ponuka dodávateľa'!$C$5,2),"")</f>
        <v/>
      </c>
      <c r="N236" s="74">
        <f>ROUND(IF(UPPER($I236)="FIX", $K236*$O236, IF(UPPER($I236)="SPOT",#REF!* $O236, IF(OR(UPPER($I236)="REGULOVANE",UPPER($I236)="REGULOVANÉ"), $M236*$O236, IF(UPPER($I236)="FIX/SPOT", $L236*$O236, "")))),2)</f>
        <v>0</v>
      </c>
      <c r="O236" s="75">
        <f>IF(AND(ISNUMBER(#REF!),ISNUMBER(J236)),AVERAGE(#REF!,J236),IF(ISNUMBER(#REF!),#REF!,IF(ISNUMBER(J236),J236,"")))</f>
        <v>1.015001</v>
      </c>
      <c r="P236" s="34" t="s">
        <v>44</v>
      </c>
    </row>
    <row r="237" spans="1:16" ht="46.9" customHeight="1" x14ac:dyDescent="0.25">
      <c r="A237" s="34">
        <v>236</v>
      </c>
      <c r="B237" s="15" t="s">
        <v>431</v>
      </c>
      <c r="C237" s="84" t="s">
        <v>565</v>
      </c>
      <c r="D237" s="84" t="s">
        <v>565</v>
      </c>
      <c r="E237" s="84" t="s">
        <v>566</v>
      </c>
      <c r="F237" s="85" t="s">
        <v>567</v>
      </c>
      <c r="G237" s="85">
        <v>100</v>
      </c>
      <c r="H237" s="85" t="s">
        <v>48</v>
      </c>
      <c r="I237" s="38" t="s">
        <v>9</v>
      </c>
      <c r="J237" s="53">
        <v>58.5</v>
      </c>
      <c r="K237" s="73" t="str">
        <f>IF(UPPER($I237)="FIX",ROUND('Ponuka dodávateľa'!$C$3,2),"")</f>
        <v/>
      </c>
      <c r="L237" s="73">
        <f>IF(UPPER($I237)="FIX/SPOT",ROUND('Ponuka dodávateľa'!$C$4,2),"")</f>
        <v>27.86</v>
      </c>
      <c r="M237" s="73" t="str">
        <f>IF(UPPER($I237)="REGULOVANÉ",ROUND('Ponuka dodávateľa'!$C$5,2),"")</f>
        <v/>
      </c>
      <c r="N237" s="74">
        <f>ROUND(IF(UPPER($I237)="FIX", $K237*$O237, IF(UPPER($I237)="SPOT",#REF!* $O237, IF(OR(UPPER($I237)="REGULOVANE",UPPER($I237)="REGULOVANÉ"), $M237*$O237, IF(UPPER($I237)="FIX/SPOT", $L237*$O237, "")))),2)</f>
        <v>1629.81</v>
      </c>
      <c r="O237" s="75">
        <f>IF(AND(ISNUMBER(#REF!),ISNUMBER(J237)),AVERAGE(#REF!,J237),IF(ISNUMBER(#REF!),#REF!,IF(ISNUMBER(J237),J237,"")))</f>
        <v>58.5</v>
      </c>
      <c r="P237" s="34" t="s">
        <v>44</v>
      </c>
    </row>
    <row r="238" spans="1:16" ht="31.15" customHeight="1" x14ac:dyDescent="0.25">
      <c r="A238" s="34">
        <v>237</v>
      </c>
      <c r="B238" s="15" t="s">
        <v>431</v>
      </c>
      <c r="C238" s="84" t="s">
        <v>568</v>
      </c>
      <c r="D238" s="84" t="s">
        <v>568</v>
      </c>
      <c r="E238" s="84" t="s">
        <v>569</v>
      </c>
      <c r="F238" s="85" t="s">
        <v>570</v>
      </c>
      <c r="G238" s="85">
        <v>250</v>
      </c>
      <c r="H238" s="85" t="s">
        <v>48</v>
      </c>
      <c r="I238" s="38" t="s">
        <v>9</v>
      </c>
      <c r="J238" s="53">
        <v>52.365000000000002</v>
      </c>
      <c r="K238" s="73" t="str">
        <f>IF(UPPER($I238)="FIX",ROUND('Ponuka dodávateľa'!$C$3,2),"")</f>
        <v/>
      </c>
      <c r="L238" s="73">
        <f>IF(UPPER($I238)="FIX/SPOT",ROUND('Ponuka dodávateľa'!$C$4,2),"")</f>
        <v>27.86</v>
      </c>
      <c r="M238" s="73" t="str">
        <f>IF(UPPER($I238)="REGULOVANÉ",ROUND('Ponuka dodávateľa'!$C$5,2),"")</f>
        <v/>
      </c>
      <c r="N238" s="74">
        <f>ROUND(IF(UPPER($I238)="FIX", $K238*$O238, IF(UPPER($I238)="SPOT",#REF!* $O238, IF(OR(UPPER($I238)="REGULOVANE",UPPER($I238)="REGULOVANÉ"), $M238*$O238, IF(UPPER($I238)="FIX/SPOT", $L238*$O238, "")))),2)</f>
        <v>1458.89</v>
      </c>
      <c r="O238" s="75">
        <f>IF(AND(ISNUMBER(#REF!),ISNUMBER(J238)),AVERAGE(#REF!,J238),IF(ISNUMBER(#REF!),#REF!,IF(ISNUMBER(J238),J238,"")))</f>
        <v>52.365000000000002</v>
      </c>
      <c r="P238" s="34" t="s">
        <v>44</v>
      </c>
    </row>
    <row r="239" spans="1:16" ht="31.15" customHeight="1" x14ac:dyDescent="0.25">
      <c r="A239" s="34">
        <v>238</v>
      </c>
      <c r="B239" s="15" t="s">
        <v>431</v>
      </c>
      <c r="C239" s="84" t="s">
        <v>571</v>
      </c>
      <c r="D239" s="84" t="s">
        <v>571</v>
      </c>
      <c r="E239" s="84" t="s">
        <v>572</v>
      </c>
      <c r="F239" s="85" t="s">
        <v>573</v>
      </c>
      <c r="G239" s="85">
        <v>300</v>
      </c>
      <c r="H239" s="85" t="s">
        <v>48</v>
      </c>
      <c r="I239" s="38" t="s">
        <v>9</v>
      </c>
      <c r="J239" s="53">
        <v>93.305999999999997</v>
      </c>
      <c r="K239" s="73" t="str">
        <f>IF(UPPER($I239)="FIX",ROUND('Ponuka dodávateľa'!$C$3,2),"")</f>
        <v/>
      </c>
      <c r="L239" s="73">
        <f>IF(UPPER($I239)="FIX/SPOT",ROUND('Ponuka dodávateľa'!$C$4,2),"")</f>
        <v>27.86</v>
      </c>
      <c r="M239" s="73" t="str">
        <f>IF(UPPER($I239)="REGULOVANÉ",ROUND('Ponuka dodávateľa'!$C$5,2),"")</f>
        <v/>
      </c>
      <c r="N239" s="74">
        <f>ROUND(IF(UPPER($I239)="FIX", $K239*$O239, IF(UPPER($I239)="SPOT",#REF!* $O239, IF(OR(UPPER($I239)="REGULOVANE",UPPER($I239)="REGULOVANÉ"), $M239*$O239, IF(UPPER($I239)="FIX/SPOT", $L239*$O239, "")))),2)</f>
        <v>2599.5100000000002</v>
      </c>
      <c r="O239" s="75">
        <f>IF(AND(ISNUMBER(#REF!),ISNUMBER(J239)),AVERAGE(#REF!,J239),IF(ISNUMBER(#REF!),#REF!,IF(ISNUMBER(J239),J239,"")))</f>
        <v>93.305999999999997</v>
      </c>
      <c r="P239" s="34" t="s">
        <v>44</v>
      </c>
    </row>
    <row r="240" spans="1:16" ht="31.15" customHeight="1" x14ac:dyDescent="0.25">
      <c r="A240" s="34">
        <v>239</v>
      </c>
      <c r="B240" s="15" t="s">
        <v>431</v>
      </c>
      <c r="C240" s="84" t="s">
        <v>574</v>
      </c>
      <c r="D240" s="84" t="s">
        <v>574</v>
      </c>
      <c r="E240" s="84" t="s">
        <v>575</v>
      </c>
      <c r="F240" s="85" t="s">
        <v>576</v>
      </c>
      <c r="G240" s="85">
        <v>200</v>
      </c>
      <c r="H240" s="85" t="s">
        <v>48</v>
      </c>
      <c r="I240" s="38" t="s">
        <v>9</v>
      </c>
      <c r="J240" s="53">
        <v>44.963999999999999</v>
      </c>
      <c r="K240" s="73" t="str">
        <f>IF(UPPER($I240)="FIX",ROUND('Ponuka dodávateľa'!$C$3,2),"")</f>
        <v/>
      </c>
      <c r="L240" s="73">
        <f>IF(UPPER($I240)="FIX/SPOT",ROUND('Ponuka dodávateľa'!$C$4,2),"")</f>
        <v>27.86</v>
      </c>
      <c r="M240" s="73" t="str">
        <f>IF(UPPER($I240)="REGULOVANÉ",ROUND('Ponuka dodávateľa'!$C$5,2),"")</f>
        <v/>
      </c>
      <c r="N240" s="74">
        <f>ROUND(IF(UPPER($I240)="FIX", $K240*$O240, IF(UPPER($I240)="SPOT",#REF!* $O240, IF(OR(UPPER($I240)="REGULOVANE",UPPER($I240)="REGULOVANÉ"), $M240*$O240, IF(UPPER($I240)="FIX/SPOT", $L240*$O240, "")))),2)</f>
        <v>1252.7</v>
      </c>
      <c r="O240" s="75">
        <f>IF(AND(ISNUMBER(#REF!),ISNUMBER(J240)),AVERAGE(#REF!,J240),IF(ISNUMBER(#REF!),#REF!,IF(ISNUMBER(J240),J240,"")))</f>
        <v>44.963999999999999</v>
      </c>
      <c r="P240" s="34" t="s">
        <v>44</v>
      </c>
    </row>
    <row r="241" spans="1:16" ht="31.15" customHeight="1" x14ac:dyDescent="0.25">
      <c r="A241" s="34">
        <v>240</v>
      </c>
      <c r="B241" s="15" t="s">
        <v>431</v>
      </c>
      <c r="C241" s="84" t="s">
        <v>574</v>
      </c>
      <c r="D241" s="84" t="s">
        <v>574</v>
      </c>
      <c r="E241" s="84" t="s">
        <v>575</v>
      </c>
      <c r="F241" s="85" t="s">
        <v>577</v>
      </c>
      <c r="G241" s="85">
        <v>100</v>
      </c>
      <c r="H241" s="85" t="s">
        <v>48</v>
      </c>
      <c r="I241" s="38" t="s">
        <v>9</v>
      </c>
      <c r="J241" s="53">
        <v>7.9370000000000003</v>
      </c>
      <c r="K241" s="73" t="str">
        <f>IF(UPPER($I241)="FIX",ROUND('Ponuka dodávateľa'!$C$3,2),"")</f>
        <v/>
      </c>
      <c r="L241" s="73">
        <f>IF(UPPER($I241)="FIX/SPOT",ROUND('Ponuka dodávateľa'!$C$4,2),"")</f>
        <v>27.86</v>
      </c>
      <c r="M241" s="73" t="str">
        <f>IF(UPPER($I241)="REGULOVANÉ",ROUND('Ponuka dodávateľa'!$C$5,2),"")</f>
        <v/>
      </c>
      <c r="N241" s="74">
        <f>ROUND(IF(UPPER($I241)="FIX", $K241*$O241, IF(UPPER($I241)="SPOT",#REF!* $O241, IF(OR(UPPER($I241)="REGULOVANE",UPPER($I241)="REGULOVANÉ"), $M241*$O241, IF(UPPER($I241)="FIX/SPOT", $L241*$O241, "")))),2)</f>
        <v>221.12</v>
      </c>
      <c r="O241" s="75">
        <f>IF(AND(ISNUMBER(#REF!),ISNUMBER(J241)),AVERAGE(#REF!,J241),IF(ISNUMBER(#REF!),#REF!,IF(ISNUMBER(J241),J241,"")))</f>
        <v>7.9370000000000003</v>
      </c>
      <c r="P241" s="34" t="s">
        <v>44</v>
      </c>
    </row>
    <row r="242" spans="1:16" ht="31.15" customHeight="1" x14ac:dyDescent="0.25">
      <c r="A242" s="34">
        <v>241</v>
      </c>
      <c r="B242" s="15" t="s">
        <v>431</v>
      </c>
      <c r="C242" s="84" t="s">
        <v>578</v>
      </c>
      <c r="D242" s="84" t="s">
        <v>578</v>
      </c>
      <c r="E242" s="84" t="s">
        <v>579</v>
      </c>
      <c r="F242" s="85" t="s">
        <v>580</v>
      </c>
      <c r="G242" s="85">
        <v>50</v>
      </c>
      <c r="H242" s="85" t="s">
        <v>48</v>
      </c>
      <c r="I242" s="38" t="s">
        <v>9</v>
      </c>
      <c r="J242" s="53">
        <v>7.649</v>
      </c>
      <c r="K242" s="73" t="str">
        <f>IF(UPPER($I242)="FIX",ROUND('Ponuka dodávateľa'!$C$3,2),"")</f>
        <v/>
      </c>
      <c r="L242" s="73">
        <f>IF(UPPER($I242)="FIX/SPOT",ROUND('Ponuka dodávateľa'!$C$4,2),"")</f>
        <v>27.86</v>
      </c>
      <c r="M242" s="73" t="str">
        <f>IF(UPPER($I242)="REGULOVANÉ",ROUND('Ponuka dodávateľa'!$C$5,2),"")</f>
        <v/>
      </c>
      <c r="N242" s="74">
        <f>ROUND(IF(UPPER($I242)="FIX", $K242*$O242, IF(UPPER($I242)="SPOT",#REF!* $O242, IF(OR(UPPER($I242)="REGULOVANE",UPPER($I242)="REGULOVANÉ"), $M242*$O242, IF(UPPER($I242)="FIX/SPOT", $L242*$O242, "")))),2)</f>
        <v>213.1</v>
      </c>
      <c r="O242" s="75">
        <f>IF(AND(ISNUMBER(#REF!),ISNUMBER(J242)),AVERAGE(#REF!,J242),IF(ISNUMBER(#REF!),#REF!,IF(ISNUMBER(J242),J242,"")))</f>
        <v>7.649</v>
      </c>
      <c r="P242" s="34" t="s">
        <v>44</v>
      </c>
    </row>
    <row r="243" spans="1:16" ht="31.15" customHeight="1" x14ac:dyDescent="0.25">
      <c r="A243" s="34">
        <v>242</v>
      </c>
      <c r="B243" s="15" t="s">
        <v>431</v>
      </c>
      <c r="C243" s="84" t="s">
        <v>578</v>
      </c>
      <c r="D243" s="84" t="s">
        <v>578</v>
      </c>
      <c r="E243" s="84" t="s">
        <v>579</v>
      </c>
      <c r="F243" s="85" t="s">
        <v>581</v>
      </c>
      <c r="G243" s="85">
        <v>50</v>
      </c>
      <c r="H243" s="85" t="s">
        <v>48</v>
      </c>
      <c r="I243" s="38" t="s">
        <v>9</v>
      </c>
      <c r="J243" s="53">
        <v>21.074999999999999</v>
      </c>
      <c r="K243" s="73" t="str">
        <f>IF(UPPER($I243)="FIX",ROUND('Ponuka dodávateľa'!$C$3,2),"")</f>
        <v/>
      </c>
      <c r="L243" s="73">
        <f>IF(UPPER($I243)="FIX/SPOT",ROUND('Ponuka dodávateľa'!$C$4,2),"")</f>
        <v>27.86</v>
      </c>
      <c r="M243" s="73" t="str">
        <f>IF(UPPER($I243)="REGULOVANÉ",ROUND('Ponuka dodávateľa'!$C$5,2),"")</f>
        <v/>
      </c>
      <c r="N243" s="74">
        <f>ROUND(IF(UPPER($I243)="FIX", $K243*$O243, IF(UPPER($I243)="SPOT",#REF!* $O243, IF(OR(UPPER($I243)="REGULOVANE",UPPER($I243)="REGULOVANÉ"), $M243*$O243, IF(UPPER($I243)="FIX/SPOT", $L243*$O243, "")))),2)</f>
        <v>587.15</v>
      </c>
      <c r="O243" s="75">
        <f>IF(AND(ISNUMBER(#REF!),ISNUMBER(J243)),AVERAGE(#REF!,J243),IF(ISNUMBER(#REF!),#REF!,IF(ISNUMBER(J243),J243,"")))</f>
        <v>21.074999999999999</v>
      </c>
      <c r="P243" s="34" t="s">
        <v>44</v>
      </c>
    </row>
    <row r="244" spans="1:16" ht="31.15" customHeight="1" x14ac:dyDescent="0.25">
      <c r="A244" s="34">
        <v>243</v>
      </c>
      <c r="B244" s="15" t="s">
        <v>431</v>
      </c>
      <c r="C244" s="84" t="s">
        <v>578</v>
      </c>
      <c r="D244" s="84" t="s">
        <v>578</v>
      </c>
      <c r="E244" s="84" t="s">
        <v>579</v>
      </c>
      <c r="F244" s="85" t="s">
        <v>582</v>
      </c>
      <c r="G244" s="85">
        <v>125</v>
      </c>
      <c r="H244" s="85" t="s">
        <v>48</v>
      </c>
      <c r="I244" s="38" t="s">
        <v>9</v>
      </c>
      <c r="J244" s="53">
        <v>40.524000000000001</v>
      </c>
      <c r="K244" s="73" t="str">
        <f>IF(UPPER($I244)="FIX",ROUND('Ponuka dodávateľa'!$C$3,2),"")</f>
        <v/>
      </c>
      <c r="L244" s="73">
        <f>IF(UPPER($I244)="FIX/SPOT",ROUND('Ponuka dodávateľa'!$C$4,2),"")</f>
        <v>27.86</v>
      </c>
      <c r="M244" s="73" t="str">
        <f>IF(UPPER($I244)="REGULOVANÉ",ROUND('Ponuka dodávateľa'!$C$5,2),"")</f>
        <v/>
      </c>
      <c r="N244" s="74">
        <f>ROUND(IF(UPPER($I244)="FIX", $K244*$O244, IF(UPPER($I244)="SPOT",#REF!* $O244, IF(OR(UPPER($I244)="REGULOVANE",UPPER($I244)="REGULOVANÉ"), $M244*$O244, IF(UPPER($I244)="FIX/SPOT", $L244*$O244, "")))),2)</f>
        <v>1129</v>
      </c>
      <c r="O244" s="75">
        <f>IF(AND(ISNUMBER(#REF!),ISNUMBER(J244)),AVERAGE(#REF!,J244),IF(ISNUMBER(#REF!),#REF!,IF(ISNUMBER(J244),J244,"")))</f>
        <v>40.524000000000001</v>
      </c>
      <c r="P244" s="34" t="s">
        <v>44</v>
      </c>
    </row>
    <row r="245" spans="1:16" ht="31.15" customHeight="1" x14ac:dyDescent="0.25">
      <c r="A245" s="34">
        <v>244</v>
      </c>
      <c r="B245" s="15" t="s">
        <v>431</v>
      </c>
      <c r="C245" s="84" t="s">
        <v>578</v>
      </c>
      <c r="D245" s="84" t="s">
        <v>578</v>
      </c>
      <c r="E245" s="84" t="s">
        <v>579</v>
      </c>
      <c r="F245" s="85" t="s">
        <v>583</v>
      </c>
      <c r="G245" s="85">
        <v>50</v>
      </c>
      <c r="H245" s="85" t="s">
        <v>53</v>
      </c>
      <c r="I245" s="38" t="s">
        <v>8</v>
      </c>
      <c r="J245" s="53">
        <v>0.56099900000000003</v>
      </c>
      <c r="K245" s="73">
        <f>IF(UPPER($I245)="FIX",ROUND('Ponuka dodávateľa'!$C$3,2),"")</f>
        <v>0</v>
      </c>
      <c r="L245" s="73" t="str">
        <f>IF(UPPER($I245)="FIX/SPOT",ROUND('Ponuka dodávateľa'!$C$4,2),"")</f>
        <v/>
      </c>
      <c r="M245" s="73" t="str">
        <f>IF(UPPER($I245)="REGULOVANÉ",ROUND('Ponuka dodávateľa'!$C$5,2),"")</f>
        <v/>
      </c>
      <c r="N245" s="74">
        <f>ROUND(IF(UPPER($I245)="FIX", $K245*$O245, IF(UPPER($I245)="SPOT",#REF!* $O245, IF(OR(UPPER($I245)="REGULOVANE",UPPER($I245)="REGULOVANÉ"), $M245*$O245, IF(UPPER($I245)="FIX/SPOT", $L245*$O245, "")))),2)</f>
        <v>0</v>
      </c>
      <c r="O245" s="75">
        <f>IF(AND(ISNUMBER(#REF!),ISNUMBER(J245)),AVERAGE(#REF!,J245),IF(ISNUMBER(#REF!),#REF!,IF(ISNUMBER(J245),J245,"")))</f>
        <v>0.56099900000000003</v>
      </c>
      <c r="P245" s="34" t="s">
        <v>44</v>
      </c>
    </row>
    <row r="246" spans="1:16" ht="31.15" customHeight="1" x14ac:dyDescent="0.25">
      <c r="A246" s="34">
        <v>245</v>
      </c>
      <c r="B246" s="15" t="s">
        <v>431</v>
      </c>
      <c r="C246" s="84" t="s">
        <v>584</v>
      </c>
      <c r="D246" s="84" t="s">
        <v>584</v>
      </c>
      <c r="E246" s="84" t="s">
        <v>585</v>
      </c>
      <c r="F246" s="85" t="s">
        <v>586</v>
      </c>
      <c r="G246" s="85">
        <v>125</v>
      </c>
      <c r="H246" s="85" t="s">
        <v>48</v>
      </c>
      <c r="I246" s="38" t="s">
        <v>9</v>
      </c>
      <c r="J246" s="53">
        <v>26.012</v>
      </c>
      <c r="K246" s="73" t="str">
        <f>IF(UPPER($I246)="FIX",ROUND('Ponuka dodávateľa'!$C$3,2),"")</f>
        <v/>
      </c>
      <c r="L246" s="73">
        <f>IF(UPPER($I246)="FIX/SPOT",ROUND('Ponuka dodávateľa'!$C$4,2),"")</f>
        <v>27.86</v>
      </c>
      <c r="M246" s="73" t="str">
        <f>IF(UPPER($I246)="REGULOVANÉ",ROUND('Ponuka dodávateľa'!$C$5,2),"")</f>
        <v/>
      </c>
      <c r="N246" s="74">
        <f>ROUND(IF(UPPER($I246)="FIX", $K246*$O246, IF(UPPER($I246)="SPOT",#REF!* $O246, IF(OR(UPPER($I246)="REGULOVANE",UPPER($I246)="REGULOVANÉ"), $M246*$O246, IF(UPPER($I246)="FIX/SPOT", $L246*$O246, "")))),2)</f>
        <v>724.69</v>
      </c>
      <c r="O246" s="75">
        <f>IF(AND(ISNUMBER(#REF!),ISNUMBER(J246)),AVERAGE(#REF!,J246),IF(ISNUMBER(#REF!),#REF!,IF(ISNUMBER(J246),J246,"")))</f>
        <v>26.012</v>
      </c>
      <c r="P246" s="34" t="s">
        <v>44</v>
      </c>
    </row>
    <row r="247" spans="1:16" ht="31.15" customHeight="1" x14ac:dyDescent="0.25">
      <c r="A247" s="34">
        <v>246</v>
      </c>
      <c r="B247" s="15" t="s">
        <v>431</v>
      </c>
      <c r="C247" s="84" t="s">
        <v>584</v>
      </c>
      <c r="D247" s="84" t="s">
        <v>584</v>
      </c>
      <c r="E247" s="84" t="s">
        <v>585</v>
      </c>
      <c r="F247" s="85" t="s">
        <v>587</v>
      </c>
      <c r="G247" s="85">
        <v>250</v>
      </c>
      <c r="H247" s="85" t="s">
        <v>48</v>
      </c>
      <c r="I247" s="38" t="s">
        <v>9</v>
      </c>
      <c r="J247" s="53">
        <v>38.165999999999997</v>
      </c>
      <c r="K247" s="73" t="str">
        <f>IF(UPPER($I247)="FIX",ROUND('Ponuka dodávateľa'!$C$3,2),"")</f>
        <v/>
      </c>
      <c r="L247" s="73">
        <f>IF(UPPER($I247)="FIX/SPOT",ROUND('Ponuka dodávateľa'!$C$4,2),"")</f>
        <v>27.86</v>
      </c>
      <c r="M247" s="73" t="str">
        <f>IF(UPPER($I247)="REGULOVANÉ",ROUND('Ponuka dodávateľa'!$C$5,2),"")</f>
        <v/>
      </c>
      <c r="N247" s="74">
        <f>ROUND(IF(UPPER($I247)="FIX", $K247*$O247, IF(UPPER($I247)="SPOT",#REF!* $O247, IF(OR(UPPER($I247)="REGULOVANE",UPPER($I247)="REGULOVANÉ"), $M247*$O247, IF(UPPER($I247)="FIX/SPOT", $L247*$O247, "")))),2)</f>
        <v>1063.3</v>
      </c>
      <c r="O247" s="75">
        <f>IF(AND(ISNUMBER(#REF!),ISNUMBER(J247)),AVERAGE(#REF!,J247),IF(ISNUMBER(#REF!),#REF!,IF(ISNUMBER(J247),J247,"")))</f>
        <v>38.165999999999997</v>
      </c>
      <c r="P247" s="34" t="s">
        <v>44</v>
      </c>
    </row>
    <row r="248" spans="1:16" ht="31.15" customHeight="1" x14ac:dyDescent="0.25">
      <c r="A248" s="34">
        <v>247</v>
      </c>
      <c r="B248" s="15" t="s">
        <v>431</v>
      </c>
      <c r="C248" s="84" t="s">
        <v>584</v>
      </c>
      <c r="D248" s="84" t="s">
        <v>584</v>
      </c>
      <c r="E248" s="84" t="s">
        <v>588</v>
      </c>
      <c r="F248" s="85" t="s">
        <v>589</v>
      </c>
      <c r="G248" s="85">
        <v>50</v>
      </c>
      <c r="H248" s="85" t="s">
        <v>53</v>
      </c>
      <c r="I248" s="38" t="s">
        <v>8</v>
      </c>
      <c r="J248" s="53">
        <v>0.67000199999999999</v>
      </c>
      <c r="K248" s="73">
        <f>IF(UPPER($I248)="FIX",ROUND('Ponuka dodávateľa'!$C$3,2),"")</f>
        <v>0</v>
      </c>
      <c r="L248" s="73" t="str">
        <f>IF(UPPER($I248)="FIX/SPOT",ROUND('Ponuka dodávateľa'!$C$4,2),"")</f>
        <v/>
      </c>
      <c r="M248" s="73" t="str">
        <f>IF(UPPER($I248)="REGULOVANÉ",ROUND('Ponuka dodávateľa'!$C$5,2),"")</f>
        <v/>
      </c>
      <c r="N248" s="74">
        <f>ROUND(IF(UPPER($I248)="FIX", $K248*$O248, IF(UPPER($I248)="SPOT",#REF!* $O248, IF(OR(UPPER($I248)="REGULOVANE",UPPER($I248)="REGULOVANÉ"), $M248*$O248, IF(UPPER($I248)="FIX/SPOT", $L248*$O248, "")))),2)</f>
        <v>0</v>
      </c>
      <c r="O248" s="75">
        <f>IF(AND(ISNUMBER(#REF!),ISNUMBER(J248)),AVERAGE(#REF!,J248),IF(ISNUMBER(#REF!),#REF!,IF(ISNUMBER(J248),J248,"")))</f>
        <v>0.67000199999999999</v>
      </c>
      <c r="P248" s="34" t="s">
        <v>44</v>
      </c>
    </row>
    <row r="249" spans="1:16" ht="31.15" customHeight="1" x14ac:dyDescent="0.25">
      <c r="A249" s="34">
        <v>248</v>
      </c>
      <c r="B249" s="15" t="s">
        <v>431</v>
      </c>
      <c r="C249" s="84" t="s">
        <v>590</v>
      </c>
      <c r="D249" s="84" t="s">
        <v>590</v>
      </c>
      <c r="E249" s="84" t="s">
        <v>591</v>
      </c>
      <c r="F249" s="85" t="s">
        <v>592</v>
      </c>
      <c r="G249" s="85">
        <v>200</v>
      </c>
      <c r="H249" s="85" t="s">
        <v>48</v>
      </c>
      <c r="I249" s="38" t="s">
        <v>9</v>
      </c>
      <c r="J249" s="53">
        <v>27.462</v>
      </c>
      <c r="K249" s="73" t="str">
        <f>IF(UPPER($I249)="FIX",ROUND('Ponuka dodávateľa'!$C$3,2),"")</f>
        <v/>
      </c>
      <c r="L249" s="73">
        <f>IF(UPPER($I249)="FIX/SPOT",ROUND('Ponuka dodávateľa'!$C$4,2),"")</f>
        <v>27.86</v>
      </c>
      <c r="M249" s="73" t="str">
        <f>IF(UPPER($I249)="REGULOVANÉ",ROUND('Ponuka dodávateľa'!$C$5,2),"")</f>
        <v/>
      </c>
      <c r="N249" s="74">
        <f>ROUND(IF(UPPER($I249)="FIX", $K249*$O249, IF(UPPER($I249)="SPOT",#REF!* $O249, IF(OR(UPPER($I249)="REGULOVANE",UPPER($I249)="REGULOVANÉ"), $M249*$O249, IF(UPPER($I249)="FIX/SPOT", $L249*$O249, "")))),2)</f>
        <v>765.09</v>
      </c>
      <c r="O249" s="75">
        <f>IF(AND(ISNUMBER(#REF!),ISNUMBER(J249)),AVERAGE(#REF!,J249),IF(ISNUMBER(#REF!),#REF!,IF(ISNUMBER(J249),J249,"")))</f>
        <v>27.462</v>
      </c>
      <c r="P249" s="34" t="s">
        <v>44</v>
      </c>
    </row>
    <row r="250" spans="1:16" ht="31.15" customHeight="1" x14ac:dyDescent="0.25">
      <c r="A250" s="34">
        <v>249</v>
      </c>
      <c r="B250" s="15" t="s">
        <v>431</v>
      </c>
      <c r="C250" s="84" t="s">
        <v>590</v>
      </c>
      <c r="D250" s="84" t="s">
        <v>590</v>
      </c>
      <c r="E250" s="84" t="s">
        <v>591</v>
      </c>
      <c r="F250" s="85" t="s">
        <v>593</v>
      </c>
      <c r="G250" s="85">
        <v>25</v>
      </c>
      <c r="H250" s="85" t="s">
        <v>53</v>
      </c>
      <c r="I250" s="38" t="s">
        <v>8</v>
      </c>
      <c r="J250" s="53">
        <v>0</v>
      </c>
      <c r="K250" s="73">
        <f>IF(UPPER($I250)="FIX",ROUND('Ponuka dodávateľa'!$C$3,2),"")</f>
        <v>0</v>
      </c>
      <c r="L250" s="73" t="str">
        <f>IF(UPPER($I250)="FIX/SPOT",ROUND('Ponuka dodávateľa'!$C$4,2),"")</f>
        <v/>
      </c>
      <c r="M250" s="73" t="str">
        <f>IF(UPPER($I250)="REGULOVANÉ",ROUND('Ponuka dodávateľa'!$C$5,2),"")</f>
        <v/>
      </c>
      <c r="N250" s="74">
        <f>ROUND(IF(UPPER($I250)="FIX", $K250*$O250, IF(UPPER($I250)="SPOT",#REF!* $O250, IF(OR(UPPER($I250)="REGULOVANE",UPPER($I250)="REGULOVANÉ"), $M250*$O250, IF(UPPER($I250)="FIX/SPOT", $L250*$O250, "")))),2)</f>
        <v>0</v>
      </c>
      <c r="O250" s="75">
        <f>IF(AND(ISNUMBER(#REF!),ISNUMBER(J250)),AVERAGE(#REF!,J250),IF(ISNUMBER(#REF!),#REF!,IF(ISNUMBER(J250),J250,"")))</f>
        <v>0</v>
      </c>
      <c r="P250" s="34" t="s">
        <v>44</v>
      </c>
    </row>
    <row r="251" spans="1:16" ht="31.15" customHeight="1" x14ac:dyDescent="0.25">
      <c r="A251" s="34">
        <v>250</v>
      </c>
      <c r="B251" s="15" t="s">
        <v>431</v>
      </c>
      <c r="C251" s="84" t="s">
        <v>594</v>
      </c>
      <c r="D251" s="84" t="s">
        <v>594</v>
      </c>
      <c r="E251" s="84" t="s">
        <v>595</v>
      </c>
      <c r="F251" s="85" t="s">
        <v>596</v>
      </c>
      <c r="G251" s="85">
        <v>200</v>
      </c>
      <c r="H251" s="85" t="s">
        <v>48</v>
      </c>
      <c r="I251" s="38" t="s">
        <v>9</v>
      </c>
      <c r="J251" s="53">
        <v>32.526000000000003</v>
      </c>
      <c r="K251" s="73" t="str">
        <f>IF(UPPER($I251)="FIX",ROUND('Ponuka dodávateľa'!$C$3,2),"")</f>
        <v/>
      </c>
      <c r="L251" s="73">
        <f>IF(UPPER($I251)="FIX/SPOT",ROUND('Ponuka dodávateľa'!$C$4,2),"")</f>
        <v>27.86</v>
      </c>
      <c r="M251" s="73" t="str">
        <f>IF(UPPER($I251)="REGULOVANÉ",ROUND('Ponuka dodávateľa'!$C$5,2),"")</f>
        <v/>
      </c>
      <c r="N251" s="74">
        <f>ROUND(IF(UPPER($I251)="FIX", $K251*$O251, IF(UPPER($I251)="SPOT",#REF!* $O251, IF(OR(UPPER($I251)="REGULOVANE",UPPER($I251)="REGULOVANÉ"), $M251*$O251, IF(UPPER($I251)="FIX/SPOT", $L251*$O251, "")))),2)</f>
        <v>906.17</v>
      </c>
      <c r="O251" s="75">
        <f>IF(AND(ISNUMBER(#REF!),ISNUMBER(J251)),AVERAGE(#REF!,J251),IF(ISNUMBER(#REF!),#REF!,IF(ISNUMBER(J251),J251,"")))</f>
        <v>32.526000000000003</v>
      </c>
      <c r="P251" s="34" t="s">
        <v>44</v>
      </c>
    </row>
    <row r="252" spans="1:16" ht="46.9" customHeight="1" x14ac:dyDescent="0.25">
      <c r="A252" s="34">
        <v>251</v>
      </c>
      <c r="B252" s="15" t="s">
        <v>431</v>
      </c>
      <c r="C252" s="84" t="s">
        <v>597</v>
      </c>
      <c r="D252" s="84" t="s">
        <v>597</v>
      </c>
      <c r="E252" s="84" t="s">
        <v>598</v>
      </c>
      <c r="F252" s="85" t="s">
        <v>599</v>
      </c>
      <c r="G252" s="85">
        <v>125</v>
      </c>
      <c r="H252" s="85" t="s">
        <v>48</v>
      </c>
      <c r="I252" s="38" t="s">
        <v>9</v>
      </c>
      <c r="J252" s="53">
        <v>50.753999999999998</v>
      </c>
      <c r="K252" s="73" t="str">
        <f>IF(UPPER($I252)="FIX",ROUND('Ponuka dodávateľa'!$C$3,2),"")</f>
        <v/>
      </c>
      <c r="L252" s="73">
        <f>IF(UPPER($I252)="FIX/SPOT",ROUND('Ponuka dodávateľa'!$C$4,2),"")</f>
        <v>27.86</v>
      </c>
      <c r="M252" s="73" t="str">
        <f>IF(UPPER($I252)="REGULOVANÉ",ROUND('Ponuka dodávateľa'!$C$5,2),"")</f>
        <v/>
      </c>
      <c r="N252" s="74">
        <f>ROUND(IF(UPPER($I252)="FIX", $K252*$O252, IF(UPPER($I252)="SPOT",#REF!* $O252, IF(OR(UPPER($I252)="REGULOVANE",UPPER($I252)="REGULOVANÉ"), $M252*$O252, IF(UPPER($I252)="FIX/SPOT", $L252*$O252, "")))),2)</f>
        <v>1414.01</v>
      </c>
      <c r="O252" s="75">
        <f>IF(AND(ISNUMBER(#REF!),ISNUMBER(J252)),AVERAGE(#REF!,J252),IF(ISNUMBER(#REF!),#REF!,IF(ISNUMBER(J252),J252,"")))</f>
        <v>50.753999999999998</v>
      </c>
      <c r="P252" s="34" t="s">
        <v>44</v>
      </c>
    </row>
    <row r="253" spans="1:16" ht="46.9" customHeight="1" x14ac:dyDescent="0.25">
      <c r="A253" s="34">
        <v>252</v>
      </c>
      <c r="B253" s="15" t="s">
        <v>431</v>
      </c>
      <c r="C253" s="84" t="s">
        <v>597</v>
      </c>
      <c r="D253" s="84" t="s">
        <v>597</v>
      </c>
      <c r="E253" s="84" t="s">
        <v>600</v>
      </c>
      <c r="F253" s="85" t="s">
        <v>601</v>
      </c>
      <c r="G253" s="85">
        <v>400</v>
      </c>
      <c r="H253" s="85" t="s">
        <v>48</v>
      </c>
      <c r="I253" s="38" t="s">
        <v>9</v>
      </c>
      <c r="J253" s="53">
        <v>58.033999999999999</v>
      </c>
      <c r="K253" s="73" t="str">
        <f>IF(UPPER($I253)="FIX",ROUND('Ponuka dodávateľa'!$C$3,2),"")</f>
        <v/>
      </c>
      <c r="L253" s="73">
        <f>IF(UPPER($I253)="FIX/SPOT",ROUND('Ponuka dodávateľa'!$C$4,2),"")</f>
        <v>27.86</v>
      </c>
      <c r="M253" s="73" t="str">
        <f>IF(UPPER($I253)="REGULOVANÉ",ROUND('Ponuka dodávateľa'!$C$5,2),"")</f>
        <v/>
      </c>
      <c r="N253" s="74">
        <f>ROUND(IF(UPPER($I253)="FIX", $K253*$O253, IF(UPPER($I253)="SPOT",#REF!* $O253, IF(OR(UPPER($I253)="REGULOVANE",UPPER($I253)="REGULOVANÉ"), $M253*$O253, IF(UPPER($I253)="FIX/SPOT", $L253*$O253, "")))),2)</f>
        <v>1616.83</v>
      </c>
      <c r="O253" s="75">
        <f>IF(AND(ISNUMBER(#REF!),ISNUMBER(J253)),AVERAGE(#REF!,J253),IF(ISNUMBER(#REF!),#REF!,IF(ISNUMBER(J253),J253,"")))</f>
        <v>58.033999999999999</v>
      </c>
      <c r="P253" s="34" t="s">
        <v>44</v>
      </c>
    </row>
    <row r="254" spans="1:16" ht="46.9" customHeight="1" x14ac:dyDescent="0.25">
      <c r="A254" s="34">
        <v>253</v>
      </c>
      <c r="B254" s="15" t="s">
        <v>431</v>
      </c>
      <c r="C254" s="84" t="s">
        <v>602</v>
      </c>
      <c r="D254" s="84" t="s">
        <v>602</v>
      </c>
      <c r="E254" s="84" t="s">
        <v>603</v>
      </c>
      <c r="F254" s="85" t="s">
        <v>604</v>
      </c>
      <c r="G254" s="85">
        <v>250</v>
      </c>
      <c r="H254" s="85" t="s">
        <v>48</v>
      </c>
      <c r="I254" s="38" t="s">
        <v>9</v>
      </c>
      <c r="J254" s="53">
        <v>52.758000000000003</v>
      </c>
      <c r="K254" s="73" t="str">
        <f>IF(UPPER($I254)="FIX",ROUND('Ponuka dodávateľa'!$C$3,2),"")</f>
        <v/>
      </c>
      <c r="L254" s="73">
        <f>IF(UPPER($I254)="FIX/SPOT",ROUND('Ponuka dodávateľa'!$C$4,2),"")</f>
        <v>27.86</v>
      </c>
      <c r="M254" s="73" t="str">
        <f>IF(UPPER($I254)="REGULOVANÉ",ROUND('Ponuka dodávateľa'!$C$5,2),"")</f>
        <v/>
      </c>
      <c r="N254" s="74">
        <f>ROUND(IF(UPPER($I254)="FIX", $K254*$O254, IF(UPPER($I254)="SPOT",#REF!* $O254, IF(OR(UPPER($I254)="REGULOVANE",UPPER($I254)="REGULOVANÉ"), $M254*$O254, IF(UPPER($I254)="FIX/SPOT", $L254*$O254, "")))),2)</f>
        <v>1469.84</v>
      </c>
      <c r="O254" s="75">
        <f>IF(AND(ISNUMBER(#REF!),ISNUMBER(J254)),AVERAGE(#REF!,J254),IF(ISNUMBER(#REF!),#REF!,IF(ISNUMBER(J254),J254,"")))</f>
        <v>52.758000000000003</v>
      </c>
      <c r="P254" s="34" t="s">
        <v>44</v>
      </c>
    </row>
    <row r="255" spans="1:16" ht="31.15" customHeight="1" x14ac:dyDescent="0.25">
      <c r="A255" s="34">
        <v>254</v>
      </c>
      <c r="B255" s="15" t="s">
        <v>431</v>
      </c>
      <c r="C255" s="84" t="s">
        <v>605</v>
      </c>
      <c r="D255" s="84" t="s">
        <v>605</v>
      </c>
      <c r="E255" s="84" t="s">
        <v>606</v>
      </c>
      <c r="F255" s="85" t="s">
        <v>607</v>
      </c>
      <c r="G255" s="85">
        <v>125</v>
      </c>
      <c r="H255" s="85" t="s">
        <v>48</v>
      </c>
      <c r="I255" s="38" t="s">
        <v>9</v>
      </c>
      <c r="J255" s="53">
        <v>42.908000000000001</v>
      </c>
      <c r="K255" s="73" t="str">
        <f>IF(UPPER($I255)="FIX",ROUND('Ponuka dodávateľa'!$C$3,2),"")</f>
        <v/>
      </c>
      <c r="L255" s="73">
        <f>IF(UPPER($I255)="FIX/SPOT",ROUND('Ponuka dodávateľa'!$C$4,2),"")</f>
        <v>27.86</v>
      </c>
      <c r="M255" s="73" t="str">
        <f>IF(UPPER($I255)="REGULOVANÉ",ROUND('Ponuka dodávateľa'!$C$5,2),"")</f>
        <v/>
      </c>
      <c r="N255" s="74">
        <f>ROUND(IF(UPPER($I255)="FIX", $K255*$O255, IF(UPPER($I255)="SPOT",#REF!* $O255, IF(OR(UPPER($I255)="REGULOVANE",UPPER($I255)="REGULOVANÉ"), $M255*$O255, IF(UPPER($I255)="FIX/SPOT", $L255*$O255, "")))),2)</f>
        <v>1195.42</v>
      </c>
      <c r="O255" s="75">
        <f>IF(AND(ISNUMBER(#REF!),ISNUMBER(J255)),AVERAGE(#REF!,J255),IF(ISNUMBER(#REF!),#REF!,IF(ISNUMBER(J255),J255,"")))</f>
        <v>42.908000000000001</v>
      </c>
      <c r="P255" s="34" t="s">
        <v>44</v>
      </c>
    </row>
    <row r="256" spans="1:16" ht="46.9" customHeight="1" x14ac:dyDescent="0.25">
      <c r="A256" s="34">
        <v>255</v>
      </c>
      <c r="B256" s="15" t="s">
        <v>431</v>
      </c>
      <c r="C256" s="84" t="s">
        <v>608</v>
      </c>
      <c r="D256" s="84" t="s">
        <v>608</v>
      </c>
      <c r="E256" s="84" t="s">
        <v>609</v>
      </c>
      <c r="F256" s="85" t="s">
        <v>610</v>
      </c>
      <c r="G256" s="85">
        <v>350</v>
      </c>
      <c r="H256" s="85" t="s">
        <v>48</v>
      </c>
      <c r="I256" s="38" t="s">
        <v>9</v>
      </c>
      <c r="J256" s="53">
        <v>59.844000000000001</v>
      </c>
      <c r="K256" s="73" t="str">
        <f>IF(UPPER($I256)="FIX",ROUND('Ponuka dodávateľa'!$C$3,2),"")</f>
        <v/>
      </c>
      <c r="L256" s="73">
        <f>IF(UPPER($I256)="FIX/SPOT",ROUND('Ponuka dodávateľa'!$C$4,2),"")</f>
        <v>27.86</v>
      </c>
      <c r="M256" s="73" t="str">
        <f>IF(UPPER($I256)="REGULOVANÉ",ROUND('Ponuka dodávateľa'!$C$5,2),"")</f>
        <v/>
      </c>
      <c r="N256" s="74">
        <f>ROUND(IF(UPPER($I256)="FIX", $K256*$O256, IF(UPPER($I256)="SPOT",#REF!* $O256, IF(OR(UPPER($I256)="REGULOVANE",UPPER($I256)="REGULOVANÉ"), $M256*$O256, IF(UPPER($I256)="FIX/SPOT", $L256*$O256, "")))),2)</f>
        <v>1667.25</v>
      </c>
      <c r="O256" s="75">
        <f>IF(AND(ISNUMBER(#REF!),ISNUMBER(J256)),AVERAGE(#REF!,J256),IF(ISNUMBER(#REF!),#REF!,IF(ISNUMBER(J256),J256,"")))</f>
        <v>59.844000000000001</v>
      </c>
      <c r="P256" s="34" t="s">
        <v>44</v>
      </c>
    </row>
    <row r="257" spans="1:16" ht="46.9" customHeight="1" x14ac:dyDescent="0.25">
      <c r="A257" s="34">
        <v>256</v>
      </c>
      <c r="B257" s="15" t="s">
        <v>431</v>
      </c>
      <c r="C257" s="84" t="s">
        <v>611</v>
      </c>
      <c r="D257" s="84" t="s">
        <v>611</v>
      </c>
      <c r="E257" s="84" t="s">
        <v>612</v>
      </c>
      <c r="F257" s="85" t="s">
        <v>613</v>
      </c>
      <c r="G257" s="85">
        <v>150</v>
      </c>
      <c r="H257" s="85" t="s">
        <v>48</v>
      </c>
      <c r="I257" s="38" t="s">
        <v>9</v>
      </c>
      <c r="J257" s="53">
        <v>66.402000000000001</v>
      </c>
      <c r="K257" s="73" t="str">
        <f>IF(UPPER($I257)="FIX",ROUND('Ponuka dodávateľa'!$C$3,2),"")</f>
        <v/>
      </c>
      <c r="L257" s="73">
        <f>IF(UPPER($I257)="FIX/SPOT",ROUND('Ponuka dodávateľa'!$C$4,2),"")</f>
        <v>27.86</v>
      </c>
      <c r="M257" s="73" t="str">
        <f>IF(UPPER($I257)="REGULOVANÉ",ROUND('Ponuka dodávateľa'!$C$5,2),"")</f>
        <v/>
      </c>
      <c r="N257" s="74">
        <f>ROUND(IF(UPPER($I257)="FIX", $K257*$O257, IF(UPPER($I257)="SPOT",#REF!* $O257, IF(OR(UPPER($I257)="REGULOVANE",UPPER($I257)="REGULOVANÉ"), $M257*$O257, IF(UPPER($I257)="FIX/SPOT", $L257*$O257, "")))),2)</f>
        <v>1849.96</v>
      </c>
      <c r="O257" s="75">
        <f>IF(AND(ISNUMBER(#REF!),ISNUMBER(J257)),AVERAGE(#REF!,J257),IF(ISNUMBER(#REF!),#REF!,IF(ISNUMBER(J257),J257,"")))</f>
        <v>66.402000000000001</v>
      </c>
      <c r="P257" s="34" t="s">
        <v>44</v>
      </c>
    </row>
    <row r="258" spans="1:16" ht="31.15" customHeight="1" x14ac:dyDescent="0.25">
      <c r="A258" s="34">
        <v>257</v>
      </c>
      <c r="B258" s="15" t="s">
        <v>431</v>
      </c>
      <c r="C258" s="84" t="s">
        <v>614</v>
      </c>
      <c r="D258" s="84" t="s">
        <v>614</v>
      </c>
      <c r="E258" s="84" t="s">
        <v>615</v>
      </c>
      <c r="F258" s="85" t="s">
        <v>616</v>
      </c>
      <c r="G258" s="85">
        <v>100</v>
      </c>
      <c r="H258" s="85" t="s">
        <v>48</v>
      </c>
      <c r="I258" s="38" t="s">
        <v>9</v>
      </c>
      <c r="J258" s="53">
        <v>12.86</v>
      </c>
      <c r="K258" s="73" t="str">
        <f>IF(UPPER($I258)="FIX",ROUND('Ponuka dodávateľa'!$C$3,2),"")</f>
        <v/>
      </c>
      <c r="L258" s="73">
        <f>IF(UPPER($I258)="FIX/SPOT",ROUND('Ponuka dodávateľa'!$C$4,2),"")</f>
        <v>27.86</v>
      </c>
      <c r="M258" s="73" t="str">
        <f>IF(UPPER($I258)="REGULOVANÉ",ROUND('Ponuka dodávateľa'!$C$5,2),"")</f>
        <v/>
      </c>
      <c r="N258" s="74">
        <f>ROUND(IF(UPPER($I258)="FIX", $K258*$O258, IF(UPPER($I258)="SPOT",#REF!* $O258, IF(OR(UPPER($I258)="REGULOVANE",UPPER($I258)="REGULOVANÉ"), $M258*$O258, IF(UPPER($I258)="FIX/SPOT", $L258*$O258, "")))),2)</f>
        <v>358.28</v>
      </c>
      <c r="O258" s="75">
        <f>IF(AND(ISNUMBER(#REF!),ISNUMBER(J258)),AVERAGE(#REF!,J258),IF(ISNUMBER(#REF!),#REF!,IF(ISNUMBER(J258),J258,"")))</f>
        <v>12.86</v>
      </c>
      <c r="P258" s="34" t="s">
        <v>44</v>
      </c>
    </row>
    <row r="259" spans="1:16" ht="31.15" customHeight="1" x14ac:dyDescent="0.25">
      <c r="A259" s="34">
        <v>258</v>
      </c>
      <c r="B259" s="15" t="s">
        <v>431</v>
      </c>
      <c r="C259" s="84" t="s">
        <v>614</v>
      </c>
      <c r="D259" s="84" t="s">
        <v>614</v>
      </c>
      <c r="E259" s="84" t="s">
        <v>615</v>
      </c>
      <c r="F259" s="85" t="s">
        <v>617</v>
      </c>
      <c r="G259" s="85">
        <v>80</v>
      </c>
      <c r="H259" s="85" t="s">
        <v>48</v>
      </c>
      <c r="I259" s="38" t="s">
        <v>9</v>
      </c>
      <c r="J259" s="53">
        <v>31.908000000000001</v>
      </c>
      <c r="K259" s="73" t="str">
        <f>IF(UPPER($I259)="FIX",ROUND('Ponuka dodávateľa'!$C$3,2),"")</f>
        <v/>
      </c>
      <c r="L259" s="73">
        <f>IF(UPPER($I259)="FIX/SPOT",ROUND('Ponuka dodávateľa'!$C$4,2),"")</f>
        <v>27.86</v>
      </c>
      <c r="M259" s="73" t="str">
        <f>IF(UPPER($I259)="REGULOVANÉ",ROUND('Ponuka dodávateľa'!$C$5,2),"")</f>
        <v/>
      </c>
      <c r="N259" s="74">
        <f>ROUND(IF(UPPER($I259)="FIX", $K259*$O259, IF(UPPER($I259)="SPOT",#REF!* $O259, IF(OR(UPPER($I259)="REGULOVANE",UPPER($I259)="REGULOVANÉ"), $M259*$O259, IF(UPPER($I259)="FIX/SPOT", $L259*$O259, "")))),2)</f>
        <v>888.96</v>
      </c>
      <c r="O259" s="75">
        <f>IF(AND(ISNUMBER(#REF!),ISNUMBER(J259)),AVERAGE(#REF!,J259),IF(ISNUMBER(#REF!),#REF!,IF(ISNUMBER(J259),J259,"")))</f>
        <v>31.908000000000001</v>
      </c>
      <c r="P259" s="34" t="s">
        <v>44</v>
      </c>
    </row>
    <row r="260" spans="1:16" ht="46.9" customHeight="1" x14ac:dyDescent="0.25">
      <c r="A260" s="34">
        <v>259</v>
      </c>
      <c r="B260" s="15" t="s">
        <v>431</v>
      </c>
      <c r="C260" s="84" t="s">
        <v>618</v>
      </c>
      <c r="D260" s="84" t="s">
        <v>618</v>
      </c>
      <c r="E260" s="84" t="s">
        <v>619</v>
      </c>
      <c r="F260" s="85" t="s">
        <v>620</v>
      </c>
      <c r="G260" s="85">
        <v>200</v>
      </c>
      <c r="H260" s="85" t="s">
        <v>48</v>
      </c>
      <c r="I260" s="38" t="s">
        <v>9</v>
      </c>
      <c r="J260" s="53">
        <v>51.744</v>
      </c>
      <c r="K260" s="73" t="str">
        <f>IF(UPPER($I260)="FIX",ROUND('Ponuka dodávateľa'!$C$3,2),"")</f>
        <v/>
      </c>
      <c r="L260" s="73">
        <f>IF(UPPER($I260)="FIX/SPOT",ROUND('Ponuka dodávateľa'!$C$4,2),"")</f>
        <v>27.86</v>
      </c>
      <c r="M260" s="73" t="str">
        <f>IF(UPPER($I260)="REGULOVANÉ",ROUND('Ponuka dodávateľa'!$C$5,2),"")</f>
        <v/>
      </c>
      <c r="N260" s="74">
        <f>ROUND(IF(UPPER($I260)="FIX", $K260*$O260, IF(UPPER($I260)="SPOT",#REF!* $O260, IF(OR(UPPER($I260)="REGULOVANE",UPPER($I260)="REGULOVANÉ"), $M260*$O260, IF(UPPER($I260)="FIX/SPOT", $L260*$O260, "")))),2)</f>
        <v>1441.59</v>
      </c>
      <c r="O260" s="75">
        <f>IF(AND(ISNUMBER(#REF!),ISNUMBER(J260)),AVERAGE(#REF!,J260),IF(ISNUMBER(#REF!),#REF!,IF(ISNUMBER(J260),J260,"")))</f>
        <v>51.744</v>
      </c>
      <c r="P260" s="34" t="s">
        <v>44</v>
      </c>
    </row>
    <row r="261" spans="1:16" ht="31.15" customHeight="1" x14ac:dyDescent="0.25">
      <c r="A261" s="34">
        <v>260</v>
      </c>
      <c r="B261" s="15" t="s">
        <v>431</v>
      </c>
      <c r="C261" s="84" t="s">
        <v>621</v>
      </c>
      <c r="D261" s="84" t="s">
        <v>621</v>
      </c>
      <c r="E261" s="84" t="s">
        <v>622</v>
      </c>
      <c r="F261" s="85" t="s">
        <v>623</v>
      </c>
      <c r="G261" s="85">
        <v>250</v>
      </c>
      <c r="H261" s="85" t="s">
        <v>48</v>
      </c>
      <c r="I261" s="38" t="s">
        <v>9</v>
      </c>
      <c r="J261" s="53">
        <v>58.341999999999999</v>
      </c>
      <c r="K261" s="73" t="str">
        <f>IF(UPPER($I261)="FIX",ROUND('Ponuka dodávateľa'!$C$3,2),"")</f>
        <v/>
      </c>
      <c r="L261" s="73">
        <f>IF(UPPER($I261)="FIX/SPOT",ROUND('Ponuka dodávateľa'!$C$4,2),"")</f>
        <v>27.86</v>
      </c>
      <c r="M261" s="73" t="str">
        <f>IF(UPPER($I261)="REGULOVANÉ",ROUND('Ponuka dodávateľa'!$C$5,2),"")</f>
        <v/>
      </c>
      <c r="N261" s="74">
        <f>ROUND(IF(UPPER($I261)="FIX", $K261*$O261, IF(UPPER($I261)="SPOT",#REF!* $O261, IF(OR(UPPER($I261)="REGULOVANE",UPPER($I261)="REGULOVANÉ"), $M261*$O261, IF(UPPER($I261)="FIX/SPOT", $L261*$O261, "")))),2)</f>
        <v>1625.41</v>
      </c>
      <c r="O261" s="75">
        <f>IF(AND(ISNUMBER(#REF!),ISNUMBER(J261)),AVERAGE(#REF!,J261),IF(ISNUMBER(#REF!),#REF!,IF(ISNUMBER(J261),J261,"")))</f>
        <v>58.341999999999999</v>
      </c>
      <c r="P261" s="34" t="s">
        <v>44</v>
      </c>
    </row>
    <row r="262" spans="1:16" ht="31.15" customHeight="1" x14ac:dyDescent="0.25">
      <c r="A262" s="34">
        <v>261</v>
      </c>
      <c r="B262" s="15" t="s">
        <v>431</v>
      </c>
      <c r="C262" s="84" t="s">
        <v>624</v>
      </c>
      <c r="D262" s="84" t="s">
        <v>624</v>
      </c>
      <c r="E262" s="84" t="s">
        <v>625</v>
      </c>
      <c r="F262" s="85" t="s">
        <v>626</v>
      </c>
      <c r="G262" s="85">
        <v>315</v>
      </c>
      <c r="H262" s="85" t="s">
        <v>48</v>
      </c>
      <c r="I262" s="38" t="s">
        <v>9</v>
      </c>
      <c r="J262" s="53">
        <v>77.078999999999994</v>
      </c>
      <c r="K262" s="73" t="str">
        <f>IF(UPPER($I262)="FIX",ROUND('Ponuka dodávateľa'!$C$3,2),"")</f>
        <v/>
      </c>
      <c r="L262" s="73">
        <f>IF(UPPER($I262)="FIX/SPOT",ROUND('Ponuka dodávateľa'!$C$4,2),"")</f>
        <v>27.86</v>
      </c>
      <c r="M262" s="73" t="str">
        <f>IF(UPPER($I262)="REGULOVANÉ",ROUND('Ponuka dodávateľa'!$C$5,2),"")</f>
        <v/>
      </c>
      <c r="N262" s="74">
        <f>ROUND(IF(UPPER($I262)="FIX", $K262*$O262, IF(UPPER($I262)="SPOT",#REF!* $O262, IF(OR(UPPER($I262)="REGULOVANE",UPPER($I262)="REGULOVANÉ"), $M262*$O262, IF(UPPER($I262)="FIX/SPOT", $L262*$O262, "")))),2)</f>
        <v>2147.42</v>
      </c>
      <c r="O262" s="75">
        <f>IF(AND(ISNUMBER(#REF!),ISNUMBER(J262)),AVERAGE(#REF!,J262),IF(ISNUMBER(#REF!),#REF!,IF(ISNUMBER(J262),J262,"")))</f>
        <v>77.078999999999994</v>
      </c>
      <c r="P262" s="34" t="s">
        <v>44</v>
      </c>
    </row>
    <row r="263" spans="1:16" ht="31.15" customHeight="1" x14ac:dyDescent="0.25">
      <c r="A263" s="34">
        <v>262</v>
      </c>
      <c r="B263" s="15" t="s">
        <v>431</v>
      </c>
      <c r="C263" s="84" t="s">
        <v>627</v>
      </c>
      <c r="D263" s="84" t="s">
        <v>627</v>
      </c>
      <c r="E263" s="84" t="s">
        <v>628</v>
      </c>
      <c r="F263" s="85" t="s">
        <v>629</v>
      </c>
      <c r="G263" s="85">
        <v>100</v>
      </c>
      <c r="H263" s="85" t="s">
        <v>48</v>
      </c>
      <c r="I263" s="38" t="s">
        <v>9</v>
      </c>
      <c r="J263" s="53">
        <v>18.824999999999999</v>
      </c>
      <c r="K263" s="73" t="str">
        <f>IF(UPPER($I263)="FIX",ROUND('Ponuka dodávateľa'!$C$3,2),"")</f>
        <v/>
      </c>
      <c r="L263" s="73">
        <f>IF(UPPER($I263)="FIX/SPOT",ROUND('Ponuka dodávateľa'!$C$4,2),"")</f>
        <v>27.86</v>
      </c>
      <c r="M263" s="73" t="str">
        <f>IF(UPPER($I263)="REGULOVANÉ",ROUND('Ponuka dodávateľa'!$C$5,2),"")</f>
        <v/>
      </c>
      <c r="N263" s="74">
        <f>ROUND(IF(UPPER($I263)="FIX", $K263*$O263, IF(UPPER($I263)="SPOT",#REF!* $O263, IF(OR(UPPER($I263)="REGULOVANE",UPPER($I263)="REGULOVANÉ"), $M263*$O263, IF(UPPER($I263)="FIX/SPOT", $L263*$O263, "")))),2)</f>
        <v>524.46</v>
      </c>
      <c r="O263" s="75">
        <f>IF(AND(ISNUMBER(#REF!),ISNUMBER(J263)),AVERAGE(#REF!,J263),IF(ISNUMBER(#REF!),#REF!,IF(ISNUMBER(J263),J263,"")))</f>
        <v>18.824999999999999</v>
      </c>
      <c r="P263" s="34" t="s">
        <v>44</v>
      </c>
    </row>
    <row r="264" spans="1:16" ht="31.15" customHeight="1" x14ac:dyDescent="0.25">
      <c r="A264" s="34">
        <v>263</v>
      </c>
      <c r="B264" s="15" t="s">
        <v>431</v>
      </c>
      <c r="C264" s="84" t="s">
        <v>627</v>
      </c>
      <c r="D264" s="84" t="s">
        <v>627</v>
      </c>
      <c r="E264" s="84" t="s">
        <v>628</v>
      </c>
      <c r="F264" s="85" t="s">
        <v>630</v>
      </c>
      <c r="G264" s="85">
        <v>85.8</v>
      </c>
      <c r="H264" s="85" t="s">
        <v>48</v>
      </c>
      <c r="I264" s="38" t="s">
        <v>9</v>
      </c>
      <c r="J264" s="53">
        <v>41.905999999999999</v>
      </c>
      <c r="K264" s="73" t="str">
        <f>IF(UPPER($I264)="FIX",ROUND('Ponuka dodávateľa'!$C$3,2),"")</f>
        <v/>
      </c>
      <c r="L264" s="73">
        <f>IF(UPPER($I264)="FIX/SPOT",ROUND('Ponuka dodávateľa'!$C$4,2),"")</f>
        <v>27.86</v>
      </c>
      <c r="M264" s="73" t="str">
        <f>IF(UPPER($I264)="REGULOVANÉ",ROUND('Ponuka dodávateľa'!$C$5,2),"")</f>
        <v/>
      </c>
      <c r="N264" s="74">
        <f>ROUND(IF(UPPER($I264)="FIX", $K264*$O264, IF(UPPER($I264)="SPOT",#REF!* $O264, IF(OR(UPPER($I264)="REGULOVANE",UPPER($I264)="REGULOVANÉ"), $M264*$O264, IF(UPPER($I264)="FIX/SPOT", $L264*$O264, "")))),2)</f>
        <v>1167.5</v>
      </c>
      <c r="O264" s="75">
        <f>IF(AND(ISNUMBER(#REF!),ISNUMBER(J264)),AVERAGE(#REF!,J264),IF(ISNUMBER(#REF!),#REF!,IF(ISNUMBER(J264),J264,"")))</f>
        <v>41.905999999999999</v>
      </c>
      <c r="P264" s="34" t="s">
        <v>44</v>
      </c>
    </row>
    <row r="265" spans="1:16" ht="46.9" customHeight="1" x14ac:dyDescent="0.25">
      <c r="A265" s="34">
        <v>264</v>
      </c>
      <c r="B265" s="15" t="s">
        <v>431</v>
      </c>
      <c r="C265" s="84" t="s">
        <v>631</v>
      </c>
      <c r="D265" s="84" t="s">
        <v>631</v>
      </c>
      <c r="E265" s="84" t="s">
        <v>632</v>
      </c>
      <c r="F265" s="85" t="s">
        <v>633</v>
      </c>
      <c r="G265" s="85">
        <v>160</v>
      </c>
      <c r="H265" s="85" t="s">
        <v>48</v>
      </c>
      <c r="I265" s="38" t="s">
        <v>9</v>
      </c>
      <c r="J265" s="53">
        <v>40.68</v>
      </c>
      <c r="K265" s="73" t="str">
        <f>IF(UPPER($I265)="FIX",ROUND('Ponuka dodávateľa'!$C$3,2),"")</f>
        <v/>
      </c>
      <c r="L265" s="73">
        <f>IF(UPPER($I265)="FIX/SPOT",ROUND('Ponuka dodávateľa'!$C$4,2),"")</f>
        <v>27.86</v>
      </c>
      <c r="M265" s="73" t="str">
        <f>IF(UPPER($I265)="REGULOVANÉ",ROUND('Ponuka dodávateľa'!$C$5,2),"")</f>
        <v/>
      </c>
      <c r="N265" s="74">
        <f>ROUND(IF(UPPER($I265)="FIX", $K265*$O265, IF(UPPER($I265)="SPOT",#REF!* $O265, IF(OR(UPPER($I265)="REGULOVANE",UPPER($I265)="REGULOVANÉ"), $M265*$O265, IF(UPPER($I265)="FIX/SPOT", $L265*$O265, "")))),2)</f>
        <v>1133.3399999999999</v>
      </c>
      <c r="O265" s="75">
        <f>IF(AND(ISNUMBER(#REF!),ISNUMBER(J265)),AVERAGE(#REF!,J265),IF(ISNUMBER(#REF!),#REF!,IF(ISNUMBER(J265),J265,"")))</f>
        <v>40.68</v>
      </c>
      <c r="P265" s="34" t="s">
        <v>44</v>
      </c>
    </row>
    <row r="266" spans="1:16" ht="46.9" customHeight="1" x14ac:dyDescent="0.25">
      <c r="A266" s="34">
        <v>265</v>
      </c>
      <c r="B266" s="15" t="s">
        <v>431</v>
      </c>
      <c r="C266" s="84" t="s">
        <v>631</v>
      </c>
      <c r="D266" s="84" t="s">
        <v>631</v>
      </c>
      <c r="E266" s="84" t="s">
        <v>632</v>
      </c>
      <c r="F266" s="85" t="s">
        <v>634</v>
      </c>
      <c r="G266" s="85">
        <v>250</v>
      </c>
      <c r="H266" s="85" t="s">
        <v>48</v>
      </c>
      <c r="I266" s="38" t="s">
        <v>9</v>
      </c>
      <c r="J266" s="53">
        <v>31.298999999999999</v>
      </c>
      <c r="K266" s="73" t="str">
        <f>IF(UPPER($I266)="FIX",ROUND('Ponuka dodávateľa'!$C$3,2),"")</f>
        <v/>
      </c>
      <c r="L266" s="73">
        <f>IF(UPPER($I266)="FIX/SPOT",ROUND('Ponuka dodávateľa'!$C$4,2),"")</f>
        <v>27.86</v>
      </c>
      <c r="M266" s="73" t="str">
        <f>IF(UPPER($I266)="REGULOVANÉ",ROUND('Ponuka dodávateľa'!$C$5,2),"")</f>
        <v/>
      </c>
      <c r="N266" s="74">
        <f>ROUND(IF(UPPER($I266)="FIX", $K266*$O266, IF(UPPER($I266)="SPOT",#REF!* $O266, IF(OR(UPPER($I266)="REGULOVANE",UPPER($I266)="REGULOVANÉ"), $M266*$O266, IF(UPPER($I266)="FIX/SPOT", $L266*$O266, "")))),2)</f>
        <v>871.99</v>
      </c>
      <c r="O266" s="75">
        <f>IF(AND(ISNUMBER(#REF!),ISNUMBER(J266)),AVERAGE(#REF!,J266),IF(ISNUMBER(#REF!),#REF!,IF(ISNUMBER(J266),J266,"")))</f>
        <v>31.298999999999999</v>
      </c>
      <c r="P266" s="34" t="s">
        <v>44</v>
      </c>
    </row>
    <row r="267" spans="1:16" ht="31.15" customHeight="1" x14ac:dyDescent="0.25">
      <c r="A267" s="34">
        <v>266</v>
      </c>
      <c r="B267" s="15" t="s">
        <v>431</v>
      </c>
      <c r="C267" s="84" t="s">
        <v>635</v>
      </c>
      <c r="D267" s="84" t="s">
        <v>635</v>
      </c>
      <c r="E267" s="84" t="s">
        <v>636</v>
      </c>
      <c r="F267" s="85" t="s">
        <v>637</v>
      </c>
      <c r="G267" s="85">
        <v>120</v>
      </c>
      <c r="H267" s="85" t="s">
        <v>48</v>
      </c>
      <c r="I267" s="38" t="s">
        <v>9</v>
      </c>
      <c r="J267" s="53">
        <v>134.40799999999999</v>
      </c>
      <c r="K267" s="73" t="str">
        <f>IF(UPPER($I267)="FIX",ROUND('Ponuka dodávateľa'!$C$3,2),"")</f>
        <v/>
      </c>
      <c r="L267" s="73">
        <f>IF(UPPER($I267)="FIX/SPOT",ROUND('Ponuka dodávateľa'!$C$4,2),"")</f>
        <v>27.86</v>
      </c>
      <c r="M267" s="73" t="str">
        <f>IF(UPPER($I267)="REGULOVANÉ",ROUND('Ponuka dodávateľa'!$C$5,2),"")</f>
        <v/>
      </c>
      <c r="N267" s="74">
        <f>ROUND(IF(UPPER($I267)="FIX", $K267*$O267, IF(UPPER($I267)="SPOT",#REF!* $O267, IF(OR(UPPER($I267)="REGULOVANE",UPPER($I267)="REGULOVANÉ"), $M267*$O267, IF(UPPER($I267)="FIX/SPOT", $L267*$O267, "")))),2)</f>
        <v>3744.61</v>
      </c>
      <c r="O267" s="75">
        <f>IF(AND(ISNUMBER(#REF!),ISNUMBER(J267)),AVERAGE(#REF!,J267),IF(ISNUMBER(#REF!),#REF!,IF(ISNUMBER(J267),J267,"")))</f>
        <v>134.40799999999999</v>
      </c>
      <c r="P267" s="34" t="s">
        <v>44</v>
      </c>
    </row>
    <row r="268" spans="1:16" ht="31.15" customHeight="1" x14ac:dyDescent="0.25">
      <c r="A268" s="34">
        <v>267</v>
      </c>
      <c r="B268" s="15" t="s">
        <v>431</v>
      </c>
      <c r="C268" s="84" t="s">
        <v>635</v>
      </c>
      <c r="D268" s="84" t="s">
        <v>635</v>
      </c>
      <c r="E268" s="84" t="s">
        <v>636</v>
      </c>
      <c r="F268" s="85" t="s">
        <v>638</v>
      </c>
      <c r="G268" s="85">
        <v>63</v>
      </c>
      <c r="H268" s="85" t="s">
        <v>48</v>
      </c>
      <c r="I268" s="38" t="s">
        <v>9</v>
      </c>
      <c r="J268" s="53">
        <v>4.1120000000000001</v>
      </c>
      <c r="K268" s="73" t="str">
        <f>IF(UPPER($I268)="FIX",ROUND('Ponuka dodávateľa'!$C$3,2),"")</f>
        <v/>
      </c>
      <c r="L268" s="73">
        <f>IF(UPPER($I268)="FIX/SPOT",ROUND('Ponuka dodávateľa'!$C$4,2),"")</f>
        <v>27.86</v>
      </c>
      <c r="M268" s="73" t="str">
        <f>IF(UPPER($I268)="REGULOVANÉ",ROUND('Ponuka dodávateľa'!$C$5,2),"")</f>
        <v/>
      </c>
      <c r="N268" s="74">
        <f>ROUND(IF(UPPER($I268)="FIX", $K268*$O268, IF(UPPER($I268)="SPOT",#REF!* $O268, IF(OR(UPPER($I268)="REGULOVANE",UPPER($I268)="REGULOVANÉ"), $M268*$O268, IF(UPPER($I268)="FIX/SPOT", $L268*$O268, "")))),2)</f>
        <v>114.56</v>
      </c>
      <c r="O268" s="75">
        <f>IF(AND(ISNUMBER(#REF!),ISNUMBER(J268)),AVERAGE(#REF!,J268),IF(ISNUMBER(#REF!),#REF!,IF(ISNUMBER(J268),J268,"")))</f>
        <v>4.1120000000000001</v>
      </c>
      <c r="P268" s="34" t="s">
        <v>44</v>
      </c>
    </row>
    <row r="269" spans="1:16" ht="31.15" customHeight="1" x14ac:dyDescent="0.25">
      <c r="A269" s="34">
        <v>268</v>
      </c>
      <c r="B269" s="15" t="s">
        <v>431</v>
      </c>
      <c r="C269" s="84" t="s">
        <v>635</v>
      </c>
      <c r="D269" s="84" t="s">
        <v>635</v>
      </c>
      <c r="E269" s="84" t="s">
        <v>636</v>
      </c>
      <c r="F269" s="85" t="s">
        <v>639</v>
      </c>
      <c r="G269" s="85">
        <v>100</v>
      </c>
      <c r="H269" s="85" t="s">
        <v>48</v>
      </c>
      <c r="I269" s="38" t="s">
        <v>9</v>
      </c>
      <c r="J269" s="53">
        <v>17.782</v>
      </c>
      <c r="K269" s="73" t="str">
        <f>IF(UPPER($I269)="FIX",ROUND('Ponuka dodávateľa'!$C$3,2),"")</f>
        <v/>
      </c>
      <c r="L269" s="73">
        <f>IF(UPPER($I269)="FIX/SPOT",ROUND('Ponuka dodávateľa'!$C$4,2),"")</f>
        <v>27.86</v>
      </c>
      <c r="M269" s="73" t="str">
        <f>IF(UPPER($I269)="REGULOVANÉ",ROUND('Ponuka dodávateľa'!$C$5,2),"")</f>
        <v/>
      </c>
      <c r="N269" s="74">
        <f>ROUND(IF(UPPER($I269)="FIX", $K269*$O269, IF(UPPER($I269)="SPOT",#REF!* $O269, IF(OR(UPPER($I269)="REGULOVANE",UPPER($I269)="REGULOVANÉ"), $M269*$O269, IF(UPPER($I269)="FIX/SPOT", $L269*$O269, "")))),2)</f>
        <v>495.41</v>
      </c>
      <c r="O269" s="75">
        <f>IF(AND(ISNUMBER(#REF!),ISNUMBER(J269)),AVERAGE(#REF!,J269),IF(ISNUMBER(#REF!),#REF!,IF(ISNUMBER(J269),J269,"")))</f>
        <v>17.782</v>
      </c>
      <c r="P269" s="34" t="s">
        <v>44</v>
      </c>
    </row>
    <row r="270" spans="1:16" ht="31.15" customHeight="1" x14ac:dyDescent="0.25">
      <c r="A270" s="34">
        <v>269</v>
      </c>
      <c r="B270" s="15" t="s">
        <v>431</v>
      </c>
      <c r="C270" s="84" t="s">
        <v>635</v>
      </c>
      <c r="D270" s="84" t="s">
        <v>635</v>
      </c>
      <c r="E270" s="84" t="s">
        <v>636</v>
      </c>
      <c r="F270" s="85" t="s">
        <v>640</v>
      </c>
      <c r="G270" s="85">
        <v>100</v>
      </c>
      <c r="H270" s="85" t="s">
        <v>48</v>
      </c>
      <c r="I270" s="38" t="s">
        <v>9</v>
      </c>
      <c r="J270" s="53">
        <v>5.0789999999999997</v>
      </c>
      <c r="K270" s="73" t="str">
        <f>IF(UPPER($I270)="FIX",ROUND('Ponuka dodávateľa'!$C$3,2),"")</f>
        <v/>
      </c>
      <c r="L270" s="73">
        <f>IF(UPPER($I270)="FIX/SPOT",ROUND('Ponuka dodávateľa'!$C$4,2),"")</f>
        <v>27.86</v>
      </c>
      <c r="M270" s="73" t="str">
        <f>IF(UPPER($I270)="REGULOVANÉ",ROUND('Ponuka dodávateľa'!$C$5,2),"")</f>
        <v/>
      </c>
      <c r="N270" s="74">
        <f>ROUND(IF(UPPER($I270)="FIX", $K270*$O270, IF(UPPER($I270)="SPOT",#REF!* $O270, IF(OR(UPPER($I270)="REGULOVANE",UPPER($I270)="REGULOVANÉ"), $M270*$O270, IF(UPPER($I270)="FIX/SPOT", $L270*$O270, "")))),2)</f>
        <v>141.5</v>
      </c>
      <c r="O270" s="75">
        <f>IF(AND(ISNUMBER(#REF!),ISNUMBER(J270)),AVERAGE(#REF!,J270),IF(ISNUMBER(#REF!),#REF!,IF(ISNUMBER(J270),J270,"")))</f>
        <v>5.0789999999999997</v>
      </c>
      <c r="P270" s="34" t="s">
        <v>44</v>
      </c>
    </row>
    <row r="271" spans="1:16" ht="31.15" customHeight="1" x14ac:dyDescent="0.25">
      <c r="A271" s="34">
        <v>270</v>
      </c>
      <c r="B271" s="15" t="s">
        <v>431</v>
      </c>
      <c r="C271" s="84" t="s">
        <v>635</v>
      </c>
      <c r="D271" s="84" t="s">
        <v>635</v>
      </c>
      <c r="E271" s="84" t="s">
        <v>636</v>
      </c>
      <c r="F271" s="85" t="s">
        <v>641</v>
      </c>
      <c r="G271" s="85"/>
      <c r="H271" s="85" t="s">
        <v>53</v>
      </c>
      <c r="I271" s="38" t="s">
        <v>8</v>
      </c>
      <c r="J271" s="53">
        <v>0</v>
      </c>
      <c r="K271" s="73">
        <f>IF(UPPER($I271)="FIX",ROUND('Ponuka dodávateľa'!$C$3,2),"")</f>
        <v>0</v>
      </c>
      <c r="L271" s="73" t="str">
        <f>IF(UPPER($I271)="FIX/SPOT",ROUND('Ponuka dodávateľa'!$C$4,2),"")</f>
        <v/>
      </c>
      <c r="M271" s="73" t="str">
        <f>IF(UPPER($I271)="REGULOVANÉ",ROUND('Ponuka dodávateľa'!$C$5,2),"")</f>
        <v/>
      </c>
      <c r="N271" s="74">
        <f>ROUND(IF(UPPER($I271)="FIX", $K271*$O271, IF(UPPER($I271)="SPOT",#REF!* $O271, IF(OR(UPPER($I271)="REGULOVANE",UPPER($I271)="REGULOVANÉ"), $M271*$O271, IF(UPPER($I271)="FIX/SPOT", $L271*$O271, "")))),2)</f>
        <v>0</v>
      </c>
      <c r="O271" s="75">
        <f>IF(AND(ISNUMBER(#REF!),ISNUMBER(J271)),AVERAGE(#REF!,J271),IF(ISNUMBER(#REF!),#REF!,IF(ISNUMBER(J271),J271,"")))</f>
        <v>0</v>
      </c>
      <c r="P271" s="34" t="s">
        <v>44</v>
      </c>
    </row>
    <row r="272" spans="1:16" ht="31.15" customHeight="1" x14ac:dyDescent="0.25">
      <c r="A272" s="34">
        <v>271</v>
      </c>
      <c r="B272" s="15" t="s">
        <v>431</v>
      </c>
      <c r="C272" s="84" t="s">
        <v>642</v>
      </c>
      <c r="D272" s="84" t="s">
        <v>642</v>
      </c>
      <c r="E272" s="84" t="s">
        <v>643</v>
      </c>
      <c r="F272" s="85" t="s">
        <v>644</v>
      </c>
      <c r="G272" s="85">
        <v>180</v>
      </c>
      <c r="H272" s="85" t="s">
        <v>48</v>
      </c>
      <c r="I272" s="38" t="s">
        <v>9</v>
      </c>
      <c r="J272" s="53">
        <v>18.690000000000001</v>
      </c>
      <c r="K272" s="73" t="str">
        <f>IF(UPPER($I272)="FIX",ROUND('Ponuka dodávateľa'!$C$3,2),"")</f>
        <v/>
      </c>
      <c r="L272" s="73">
        <f>IF(UPPER($I272)="FIX/SPOT",ROUND('Ponuka dodávateľa'!$C$4,2),"")</f>
        <v>27.86</v>
      </c>
      <c r="M272" s="73" t="str">
        <f>IF(UPPER($I272)="REGULOVANÉ",ROUND('Ponuka dodávateľa'!$C$5,2),"")</f>
        <v/>
      </c>
      <c r="N272" s="74">
        <f>ROUND(IF(UPPER($I272)="FIX", $K272*$O272, IF(UPPER($I272)="SPOT",#REF!* $O272, IF(OR(UPPER($I272)="REGULOVANE",UPPER($I272)="REGULOVANÉ"), $M272*$O272, IF(UPPER($I272)="FIX/SPOT", $L272*$O272, "")))),2)</f>
        <v>520.70000000000005</v>
      </c>
      <c r="O272" s="75">
        <f>IF(AND(ISNUMBER(#REF!),ISNUMBER(J272)),AVERAGE(#REF!,J272),IF(ISNUMBER(#REF!),#REF!,IF(ISNUMBER(J272),J272,"")))</f>
        <v>18.690000000000001</v>
      </c>
      <c r="P272" s="34" t="s">
        <v>44</v>
      </c>
    </row>
    <row r="273" spans="1:16" ht="31.15" customHeight="1" x14ac:dyDescent="0.25">
      <c r="A273" s="34">
        <v>272</v>
      </c>
      <c r="B273" s="15" t="s">
        <v>431</v>
      </c>
      <c r="C273" s="84" t="s">
        <v>642</v>
      </c>
      <c r="D273" s="84" t="s">
        <v>642</v>
      </c>
      <c r="E273" s="84" t="s">
        <v>643</v>
      </c>
      <c r="F273" s="85" t="s">
        <v>645</v>
      </c>
      <c r="G273" s="85">
        <v>180</v>
      </c>
      <c r="H273" s="85" t="s">
        <v>48</v>
      </c>
      <c r="I273" s="38" t="s">
        <v>9</v>
      </c>
      <c r="J273" s="53">
        <v>34.304000000000002</v>
      </c>
      <c r="K273" s="73" t="str">
        <f>IF(UPPER($I273)="FIX",ROUND('Ponuka dodávateľa'!$C$3,2),"")</f>
        <v/>
      </c>
      <c r="L273" s="73">
        <f>IF(UPPER($I273)="FIX/SPOT",ROUND('Ponuka dodávateľa'!$C$4,2),"")</f>
        <v>27.86</v>
      </c>
      <c r="M273" s="73" t="str">
        <f>IF(UPPER($I273)="REGULOVANÉ",ROUND('Ponuka dodávateľa'!$C$5,2),"")</f>
        <v/>
      </c>
      <c r="N273" s="74">
        <f>ROUND(IF(UPPER($I273)="FIX", $K273*$O273, IF(UPPER($I273)="SPOT",#REF!* $O273, IF(OR(UPPER($I273)="REGULOVANE",UPPER($I273)="REGULOVANÉ"), $M273*$O273, IF(UPPER($I273)="FIX/SPOT", $L273*$O273, "")))),2)</f>
        <v>955.71</v>
      </c>
      <c r="O273" s="75">
        <f>IF(AND(ISNUMBER(#REF!),ISNUMBER(J273)),AVERAGE(#REF!,J273),IF(ISNUMBER(#REF!),#REF!,IF(ISNUMBER(J273),J273,"")))</f>
        <v>34.304000000000002</v>
      </c>
      <c r="P273" s="34" t="s">
        <v>44</v>
      </c>
    </row>
    <row r="274" spans="1:16" ht="31.15" customHeight="1" x14ac:dyDescent="0.25">
      <c r="A274" s="34">
        <v>273</v>
      </c>
      <c r="B274" s="15" t="s">
        <v>431</v>
      </c>
      <c r="C274" s="84" t="s">
        <v>646</v>
      </c>
      <c r="D274" s="84" t="s">
        <v>646</v>
      </c>
      <c r="E274" s="84" t="s">
        <v>647</v>
      </c>
      <c r="F274" s="85" t="s">
        <v>648</v>
      </c>
      <c r="G274" s="85">
        <v>200</v>
      </c>
      <c r="H274" s="85" t="s">
        <v>48</v>
      </c>
      <c r="I274" s="38" t="s">
        <v>9</v>
      </c>
      <c r="J274" s="53">
        <v>63.576000000000001</v>
      </c>
      <c r="K274" s="73" t="str">
        <f>IF(UPPER($I274)="FIX",ROUND('Ponuka dodávateľa'!$C$3,2),"")</f>
        <v/>
      </c>
      <c r="L274" s="73">
        <f>IF(UPPER($I274)="FIX/SPOT",ROUND('Ponuka dodávateľa'!$C$4,2),"")</f>
        <v>27.86</v>
      </c>
      <c r="M274" s="73" t="str">
        <f>IF(UPPER($I274)="REGULOVANÉ",ROUND('Ponuka dodávateľa'!$C$5,2),"")</f>
        <v/>
      </c>
      <c r="N274" s="74">
        <f>ROUND(IF(UPPER($I274)="FIX", $K274*$O274, IF(UPPER($I274)="SPOT",#REF!* $O274, IF(OR(UPPER($I274)="REGULOVANE",UPPER($I274)="REGULOVANÉ"), $M274*$O274, IF(UPPER($I274)="FIX/SPOT", $L274*$O274, "")))),2)</f>
        <v>1771.23</v>
      </c>
      <c r="O274" s="75">
        <f>IF(AND(ISNUMBER(#REF!),ISNUMBER(J274)),AVERAGE(#REF!,J274),IF(ISNUMBER(#REF!),#REF!,IF(ISNUMBER(J274),J274,"")))</f>
        <v>63.576000000000001</v>
      </c>
      <c r="P274" s="34" t="s">
        <v>44</v>
      </c>
    </row>
    <row r="275" spans="1:16" ht="31.15" customHeight="1" x14ac:dyDescent="0.25">
      <c r="A275" s="34">
        <v>274</v>
      </c>
      <c r="B275" s="15" t="s">
        <v>431</v>
      </c>
      <c r="C275" s="84" t="s">
        <v>649</v>
      </c>
      <c r="D275" s="84" t="s">
        <v>649</v>
      </c>
      <c r="E275" s="84" t="s">
        <v>650</v>
      </c>
      <c r="F275" s="85" t="s">
        <v>651</v>
      </c>
      <c r="G275" s="85">
        <v>120</v>
      </c>
      <c r="H275" s="85" t="s">
        <v>48</v>
      </c>
      <c r="I275" s="38" t="s">
        <v>9</v>
      </c>
      <c r="J275" s="53">
        <v>15.722</v>
      </c>
      <c r="K275" s="73" t="str">
        <f>IF(UPPER($I275)="FIX",ROUND('Ponuka dodávateľa'!$C$3,2),"")</f>
        <v/>
      </c>
      <c r="L275" s="73">
        <f>IF(UPPER($I275)="FIX/SPOT",ROUND('Ponuka dodávateľa'!$C$4,2),"")</f>
        <v>27.86</v>
      </c>
      <c r="M275" s="73" t="str">
        <f>IF(UPPER($I275)="REGULOVANÉ",ROUND('Ponuka dodávateľa'!$C$5,2),"")</f>
        <v/>
      </c>
      <c r="N275" s="74">
        <f>ROUND(IF(UPPER($I275)="FIX", $K275*$O275, IF(UPPER($I275)="SPOT",#REF!* $O275, IF(OR(UPPER($I275)="REGULOVANE",UPPER($I275)="REGULOVANÉ"), $M275*$O275, IF(UPPER($I275)="FIX/SPOT", $L275*$O275, "")))),2)</f>
        <v>438.01</v>
      </c>
      <c r="O275" s="75">
        <f>IF(AND(ISNUMBER(#REF!),ISNUMBER(J275)),AVERAGE(#REF!,J275),IF(ISNUMBER(#REF!),#REF!,IF(ISNUMBER(J275),J275,"")))</f>
        <v>15.722</v>
      </c>
      <c r="P275" s="34" t="s">
        <v>44</v>
      </c>
    </row>
    <row r="276" spans="1:16" ht="31.15" customHeight="1" x14ac:dyDescent="0.25">
      <c r="A276" s="34">
        <v>275</v>
      </c>
      <c r="B276" s="15" t="s">
        <v>431</v>
      </c>
      <c r="C276" s="84" t="s">
        <v>652</v>
      </c>
      <c r="D276" s="84" t="s">
        <v>652</v>
      </c>
      <c r="E276" s="84" t="s">
        <v>653</v>
      </c>
      <c r="F276" s="85" t="s">
        <v>654</v>
      </c>
      <c r="G276" s="85">
        <v>60</v>
      </c>
      <c r="H276" s="85" t="s">
        <v>48</v>
      </c>
      <c r="I276" s="38" t="s">
        <v>9</v>
      </c>
      <c r="J276" s="53">
        <v>3.0640000000000001</v>
      </c>
      <c r="K276" s="73" t="str">
        <f>IF(UPPER($I276)="FIX",ROUND('Ponuka dodávateľa'!$C$3,2),"")</f>
        <v/>
      </c>
      <c r="L276" s="73">
        <f>IF(UPPER($I276)="FIX/SPOT",ROUND('Ponuka dodávateľa'!$C$4,2),"")</f>
        <v>27.86</v>
      </c>
      <c r="M276" s="73" t="str">
        <f>IF(UPPER($I276)="REGULOVANÉ",ROUND('Ponuka dodávateľa'!$C$5,2),"")</f>
        <v/>
      </c>
      <c r="N276" s="74">
        <f>ROUND(IF(UPPER($I276)="FIX", $K276*$O276, IF(UPPER($I276)="SPOT",#REF!* $O276, IF(OR(UPPER($I276)="REGULOVANE",UPPER($I276)="REGULOVANÉ"), $M276*$O276, IF(UPPER($I276)="FIX/SPOT", $L276*$O276, "")))),2)</f>
        <v>85.36</v>
      </c>
      <c r="O276" s="75">
        <f>IF(AND(ISNUMBER(#REF!),ISNUMBER(J276)),AVERAGE(#REF!,J276),IF(ISNUMBER(#REF!),#REF!,IF(ISNUMBER(J276),J276,"")))</f>
        <v>3.0640000000000001</v>
      </c>
      <c r="P276" s="34" t="s">
        <v>44</v>
      </c>
    </row>
    <row r="277" spans="1:16" ht="31.15" customHeight="1" x14ac:dyDescent="0.25">
      <c r="A277" s="34">
        <v>276</v>
      </c>
      <c r="B277" s="15" t="s">
        <v>431</v>
      </c>
      <c r="C277" s="84" t="s">
        <v>652</v>
      </c>
      <c r="D277" s="84" t="s">
        <v>652</v>
      </c>
      <c r="E277" s="84" t="s">
        <v>653</v>
      </c>
      <c r="F277" s="85" t="s">
        <v>655</v>
      </c>
      <c r="G277" s="85">
        <v>85.8</v>
      </c>
      <c r="H277" s="85" t="s">
        <v>53</v>
      </c>
      <c r="I277" s="38" t="s">
        <v>8</v>
      </c>
      <c r="J277" s="53">
        <v>1.9049990000000001</v>
      </c>
      <c r="K277" s="73">
        <f>IF(UPPER($I277)="FIX",ROUND('Ponuka dodávateľa'!$C$3,2),"")</f>
        <v>0</v>
      </c>
      <c r="L277" s="73" t="str">
        <f>IF(UPPER($I277)="FIX/SPOT",ROUND('Ponuka dodávateľa'!$C$4,2),"")</f>
        <v/>
      </c>
      <c r="M277" s="73" t="str">
        <f>IF(UPPER($I277)="REGULOVANÉ",ROUND('Ponuka dodávateľa'!$C$5,2),"")</f>
        <v/>
      </c>
      <c r="N277" s="74">
        <f>ROUND(IF(UPPER($I277)="FIX", $K277*$O277, IF(UPPER($I277)="SPOT",#REF!* $O277, IF(OR(UPPER($I277)="REGULOVANE",UPPER($I277)="REGULOVANÉ"), $M277*$O277, IF(UPPER($I277)="FIX/SPOT", $L277*$O277, "")))),2)</f>
        <v>0</v>
      </c>
      <c r="O277" s="75">
        <f>IF(AND(ISNUMBER(#REF!),ISNUMBER(J277)),AVERAGE(#REF!,J277),IF(ISNUMBER(#REF!),#REF!,IF(ISNUMBER(J277),J277,"")))</f>
        <v>1.9049990000000001</v>
      </c>
      <c r="P277" s="34" t="s">
        <v>44</v>
      </c>
    </row>
    <row r="278" spans="1:16" ht="31.15" customHeight="1" x14ac:dyDescent="0.25">
      <c r="A278" s="34">
        <v>277</v>
      </c>
      <c r="B278" s="15" t="s">
        <v>431</v>
      </c>
      <c r="C278" s="84" t="s">
        <v>656</v>
      </c>
      <c r="D278" s="84" t="s">
        <v>656</v>
      </c>
      <c r="E278" s="84" t="s">
        <v>657</v>
      </c>
      <c r="F278" s="85" t="s">
        <v>658</v>
      </c>
      <c r="G278" s="85">
        <v>25</v>
      </c>
      <c r="H278" s="85" t="s">
        <v>53</v>
      </c>
      <c r="I278" s="38" t="s">
        <v>8</v>
      </c>
      <c r="J278" s="53">
        <v>0.183</v>
      </c>
      <c r="K278" s="73">
        <f>IF(UPPER($I278)="FIX",ROUND('Ponuka dodávateľa'!$C$3,2),"")</f>
        <v>0</v>
      </c>
      <c r="L278" s="73" t="str">
        <f>IF(UPPER($I278)="FIX/SPOT",ROUND('Ponuka dodávateľa'!$C$4,2),"")</f>
        <v/>
      </c>
      <c r="M278" s="73" t="str">
        <f>IF(UPPER($I278)="REGULOVANÉ",ROUND('Ponuka dodávateľa'!$C$5,2),"")</f>
        <v/>
      </c>
      <c r="N278" s="74">
        <f>ROUND(IF(UPPER($I278)="FIX", $K278*$O278, IF(UPPER($I278)="SPOT",#REF!* $O278, IF(OR(UPPER($I278)="REGULOVANE",UPPER($I278)="REGULOVANÉ"), $M278*$O278, IF(UPPER($I278)="FIX/SPOT", $L278*$O278, "")))),2)</f>
        <v>0</v>
      </c>
      <c r="O278" s="75">
        <f>IF(AND(ISNUMBER(#REF!),ISNUMBER(J278)),AVERAGE(#REF!,J278),IF(ISNUMBER(#REF!),#REF!,IF(ISNUMBER(J278),J278,"")))</f>
        <v>0.183</v>
      </c>
      <c r="P278" s="34" t="s">
        <v>44</v>
      </c>
    </row>
    <row r="279" spans="1:16" ht="31.15" customHeight="1" x14ac:dyDescent="0.25">
      <c r="A279" s="34">
        <v>278</v>
      </c>
      <c r="B279" s="15" t="s">
        <v>431</v>
      </c>
      <c r="C279" s="84" t="s">
        <v>656</v>
      </c>
      <c r="D279" s="84" t="s">
        <v>656</v>
      </c>
      <c r="E279" s="84" t="s">
        <v>657</v>
      </c>
      <c r="F279" s="85" t="s">
        <v>659</v>
      </c>
      <c r="G279" s="85">
        <v>25</v>
      </c>
      <c r="H279" s="85" t="s">
        <v>53</v>
      </c>
      <c r="I279" s="38" t="s">
        <v>8</v>
      </c>
      <c r="J279" s="53">
        <v>1.423999</v>
      </c>
      <c r="K279" s="73">
        <f>IF(UPPER($I279)="FIX",ROUND('Ponuka dodávateľa'!$C$3,2),"")</f>
        <v>0</v>
      </c>
      <c r="L279" s="73" t="str">
        <f>IF(UPPER($I279)="FIX/SPOT",ROUND('Ponuka dodávateľa'!$C$4,2),"")</f>
        <v/>
      </c>
      <c r="M279" s="73" t="str">
        <f>IF(UPPER($I279)="REGULOVANÉ",ROUND('Ponuka dodávateľa'!$C$5,2),"")</f>
        <v/>
      </c>
      <c r="N279" s="74">
        <f>ROUND(IF(UPPER($I279)="FIX", $K279*$O279, IF(UPPER($I279)="SPOT",#REF!* $O279, IF(OR(UPPER($I279)="REGULOVANE",UPPER($I279)="REGULOVANÉ"), $M279*$O279, IF(UPPER($I279)="FIX/SPOT", $L279*$O279, "")))),2)</f>
        <v>0</v>
      </c>
      <c r="O279" s="75">
        <f>IF(AND(ISNUMBER(#REF!),ISNUMBER(J279)),AVERAGE(#REF!,J279),IF(ISNUMBER(#REF!),#REF!,IF(ISNUMBER(J279),J279,"")))</f>
        <v>1.423999</v>
      </c>
      <c r="P279" s="34" t="s">
        <v>44</v>
      </c>
    </row>
    <row r="280" spans="1:16" ht="31.15" customHeight="1" x14ac:dyDescent="0.25">
      <c r="A280" s="34">
        <v>279</v>
      </c>
      <c r="B280" s="15" t="s">
        <v>431</v>
      </c>
      <c r="C280" s="84" t="s">
        <v>660</v>
      </c>
      <c r="D280" s="84" t="s">
        <v>660</v>
      </c>
      <c r="E280" s="84" t="s">
        <v>661</v>
      </c>
      <c r="F280" s="85" t="s">
        <v>662</v>
      </c>
      <c r="G280" s="85">
        <v>58</v>
      </c>
      <c r="H280" s="85" t="s">
        <v>48</v>
      </c>
      <c r="I280" s="38" t="s">
        <v>9</v>
      </c>
      <c r="J280" s="53">
        <v>5.4409999999999998</v>
      </c>
      <c r="K280" s="73" t="str">
        <f>IF(UPPER($I280)="FIX",ROUND('Ponuka dodávateľa'!$C$3,2),"")</f>
        <v/>
      </c>
      <c r="L280" s="73">
        <f>IF(UPPER($I280)="FIX/SPOT",ROUND('Ponuka dodávateľa'!$C$4,2),"")</f>
        <v>27.86</v>
      </c>
      <c r="M280" s="73" t="str">
        <f>IF(UPPER($I280)="REGULOVANÉ",ROUND('Ponuka dodávateľa'!$C$5,2),"")</f>
        <v/>
      </c>
      <c r="N280" s="74">
        <f>ROUND(IF(UPPER($I280)="FIX", $K280*$O280, IF(UPPER($I280)="SPOT",#REF!* $O280, IF(OR(UPPER($I280)="REGULOVANE",UPPER($I280)="REGULOVANÉ"), $M280*$O280, IF(UPPER($I280)="FIX/SPOT", $L280*$O280, "")))),2)</f>
        <v>151.59</v>
      </c>
      <c r="O280" s="75">
        <f>IF(AND(ISNUMBER(#REF!),ISNUMBER(J280)),AVERAGE(#REF!,J280),IF(ISNUMBER(#REF!),#REF!,IF(ISNUMBER(J280),J280,"")))</f>
        <v>5.4409999999999998</v>
      </c>
      <c r="P280" s="34" t="s">
        <v>44</v>
      </c>
    </row>
    <row r="281" spans="1:16" ht="31.15" customHeight="1" x14ac:dyDescent="0.25">
      <c r="A281" s="34">
        <v>280</v>
      </c>
      <c r="B281" s="15" t="s">
        <v>431</v>
      </c>
      <c r="C281" s="84" t="s">
        <v>660</v>
      </c>
      <c r="D281" s="84" t="s">
        <v>660</v>
      </c>
      <c r="E281" s="84" t="s">
        <v>661</v>
      </c>
      <c r="F281" s="85" t="s">
        <v>663</v>
      </c>
      <c r="G281" s="85">
        <v>40</v>
      </c>
      <c r="H281" s="85" t="s">
        <v>53</v>
      </c>
      <c r="I281" s="38" t="s">
        <v>8</v>
      </c>
      <c r="J281" s="53">
        <v>0.14299899999999999</v>
      </c>
      <c r="K281" s="73">
        <f>IF(UPPER($I281)="FIX",ROUND('Ponuka dodávateľa'!$C$3,2),"")</f>
        <v>0</v>
      </c>
      <c r="L281" s="73" t="str">
        <f>IF(UPPER($I281)="FIX/SPOT",ROUND('Ponuka dodávateľa'!$C$4,2),"")</f>
        <v/>
      </c>
      <c r="M281" s="73" t="str">
        <f>IF(UPPER($I281)="REGULOVANÉ",ROUND('Ponuka dodávateľa'!$C$5,2),"")</f>
        <v/>
      </c>
      <c r="N281" s="74">
        <f>ROUND(IF(UPPER($I281)="FIX", $K281*$O281, IF(UPPER($I281)="SPOT",#REF!* $O281, IF(OR(UPPER($I281)="REGULOVANE",UPPER($I281)="REGULOVANÉ"), $M281*$O281, IF(UPPER($I281)="FIX/SPOT", $L281*$O281, "")))),2)</f>
        <v>0</v>
      </c>
      <c r="O281" s="75">
        <f>IF(AND(ISNUMBER(#REF!),ISNUMBER(J281)),AVERAGE(#REF!,J281),IF(ISNUMBER(#REF!),#REF!,IF(ISNUMBER(J281),J281,"")))</f>
        <v>0.14299899999999999</v>
      </c>
      <c r="P281" s="34" t="s">
        <v>44</v>
      </c>
    </row>
    <row r="282" spans="1:16" ht="31.15" customHeight="1" x14ac:dyDescent="0.25">
      <c r="A282" s="34">
        <v>281</v>
      </c>
      <c r="B282" s="15" t="s">
        <v>431</v>
      </c>
      <c r="C282" s="84" t="s">
        <v>664</v>
      </c>
      <c r="D282" s="84" t="s">
        <v>664</v>
      </c>
      <c r="E282" s="84" t="s">
        <v>665</v>
      </c>
      <c r="F282" s="85" t="s">
        <v>666</v>
      </c>
      <c r="G282" s="85">
        <v>63</v>
      </c>
      <c r="H282" s="85" t="s">
        <v>48</v>
      </c>
      <c r="I282" s="38" t="s">
        <v>9</v>
      </c>
      <c r="J282" s="53">
        <v>16.013000000000002</v>
      </c>
      <c r="K282" s="73" t="str">
        <f>IF(UPPER($I282)="FIX",ROUND('Ponuka dodávateľa'!$C$3,2),"")</f>
        <v/>
      </c>
      <c r="L282" s="73">
        <f>IF(UPPER($I282)="FIX/SPOT",ROUND('Ponuka dodávateľa'!$C$4,2),"")</f>
        <v>27.86</v>
      </c>
      <c r="M282" s="73" t="str">
        <f>IF(UPPER($I282)="REGULOVANÉ",ROUND('Ponuka dodávateľa'!$C$5,2),"")</f>
        <v/>
      </c>
      <c r="N282" s="74">
        <f>ROUND(IF(UPPER($I282)="FIX", $K282*$O282, IF(UPPER($I282)="SPOT",#REF!* $O282, IF(OR(UPPER($I282)="REGULOVANE",UPPER($I282)="REGULOVANÉ"), $M282*$O282, IF(UPPER($I282)="FIX/SPOT", $L282*$O282, "")))),2)</f>
        <v>446.12</v>
      </c>
      <c r="O282" s="75">
        <f>IF(AND(ISNUMBER(#REF!),ISNUMBER(J282)),AVERAGE(#REF!,J282),IF(ISNUMBER(#REF!),#REF!,IF(ISNUMBER(J282),J282,"")))</f>
        <v>16.013000000000002</v>
      </c>
      <c r="P282" s="34" t="s">
        <v>44</v>
      </c>
    </row>
    <row r="283" spans="1:16" ht="46.9" customHeight="1" x14ac:dyDescent="0.25">
      <c r="A283" s="34">
        <v>282</v>
      </c>
      <c r="B283" s="15" t="s">
        <v>431</v>
      </c>
      <c r="C283" s="84" t="s">
        <v>667</v>
      </c>
      <c r="D283" s="84" t="s">
        <v>667</v>
      </c>
      <c r="E283" s="84" t="s">
        <v>668</v>
      </c>
      <c r="F283" s="85" t="s">
        <v>669</v>
      </c>
      <c r="G283" s="85">
        <v>50</v>
      </c>
      <c r="H283" s="85" t="s">
        <v>48</v>
      </c>
      <c r="I283" s="38" t="s">
        <v>9</v>
      </c>
      <c r="J283" s="53">
        <v>3.7530000000000001</v>
      </c>
      <c r="K283" s="73" t="str">
        <f>IF(UPPER($I283)="FIX",ROUND('Ponuka dodávateľa'!$C$3,2),"")</f>
        <v/>
      </c>
      <c r="L283" s="73">
        <f>IF(UPPER($I283)="FIX/SPOT",ROUND('Ponuka dodávateľa'!$C$4,2),"")</f>
        <v>27.86</v>
      </c>
      <c r="M283" s="73" t="str">
        <f>IF(UPPER($I283)="REGULOVANÉ",ROUND('Ponuka dodávateľa'!$C$5,2),"")</f>
        <v/>
      </c>
      <c r="N283" s="74">
        <f>ROUND(IF(UPPER($I283)="FIX", $K283*$O283, IF(UPPER($I283)="SPOT",#REF!* $O283, IF(OR(UPPER($I283)="REGULOVANE",UPPER($I283)="REGULOVANÉ"), $M283*$O283, IF(UPPER($I283)="FIX/SPOT", $L283*$O283, "")))),2)</f>
        <v>104.56</v>
      </c>
      <c r="O283" s="75">
        <f>IF(AND(ISNUMBER(#REF!),ISNUMBER(J283)),AVERAGE(#REF!,J283),IF(ISNUMBER(#REF!),#REF!,IF(ISNUMBER(J283),J283,"")))</f>
        <v>3.7530000000000001</v>
      </c>
      <c r="P283" s="34" t="s">
        <v>44</v>
      </c>
    </row>
    <row r="284" spans="1:16" ht="31.15" customHeight="1" x14ac:dyDescent="0.25">
      <c r="A284" s="34">
        <v>283</v>
      </c>
      <c r="B284" s="15" t="s">
        <v>431</v>
      </c>
      <c r="C284" s="84" t="s">
        <v>670</v>
      </c>
      <c r="D284" s="84" t="s">
        <v>670</v>
      </c>
      <c r="E284" s="84" t="s">
        <v>671</v>
      </c>
      <c r="F284" s="85" t="s">
        <v>672</v>
      </c>
      <c r="G284" s="85">
        <v>86</v>
      </c>
      <c r="H284" s="85" t="s">
        <v>48</v>
      </c>
      <c r="I284" s="38" t="s">
        <v>9</v>
      </c>
      <c r="J284" s="53">
        <v>9.8490000000000002</v>
      </c>
      <c r="K284" s="73" t="str">
        <f>IF(UPPER($I284)="FIX",ROUND('Ponuka dodávateľa'!$C$3,2),"")</f>
        <v/>
      </c>
      <c r="L284" s="73">
        <f>IF(UPPER($I284)="FIX/SPOT",ROUND('Ponuka dodávateľa'!$C$4,2),"")</f>
        <v>27.86</v>
      </c>
      <c r="M284" s="73" t="str">
        <f>IF(UPPER($I284)="REGULOVANÉ",ROUND('Ponuka dodávateľa'!$C$5,2),"")</f>
        <v/>
      </c>
      <c r="N284" s="74">
        <f>ROUND(IF(UPPER($I284)="FIX", $K284*$O284, IF(UPPER($I284)="SPOT",#REF!* $O284, IF(OR(UPPER($I284)="REGULOVANE",UPPER($I284)="REGULOVANÉ"), $M284*$O284, IF(UPPER($I284)="FIX/SPOT", $L284*$O284, "")))),2)</f>
        <v>274.39</v>
      </c>
      <c r="O284" s="75">
        <f>IF(AND(ISNUMBER(#REF!),ISNUMBER(J284)),AVERAGE(#REF!,J284),IF(ISNUMBER(#REF!),#REF!,IF(ISNUMBER(J284),J284,"")))</f>
        <v>9.8490000000000002</v>
      </c>
      <c r="P284" s="34" t="s">
        <v>44</v>
      </c>
    </row>
    <row r="285" spans="1:16" ht="46.9" customHeight="1" x14ac:dyDescent="0.25">
      <c r="A285" s="34">
        <v>284</v>
      </c>
      <c r="B285" s="16" t="s">
        <v>673</v>
      </c>
      <c r="C285" s="88" t="s">
        <v>674</v>
      </c>
      <c r="D285" s="88" t="s">
        <v>675</v>
      </c>
      <c r="E285" s="88" t="s">
        <v>676</v>
      </c>
      <c r="F285" s="89" t="s">
        <v>677</v>
      </c>
      <c r="G285" s="89">
        <v>200</v>
      </c>
      <c r="H285" s="89" t="s">
        <v>48</v>
      </c>
      <c r="I285" s="38" t="s">
        <v>9</v>
      </c>
      <c r="J285" s="52">
        <v>40.262</v>
      </c>
      <c r="K285" s="73" t="str">
        <f>IF(UPPER($I285)="FIX",ROUND('Ponuka dodávateľa'!$C$3,2),"")</f>
        <v/>
      </c>
      <c r="L285" s="73">
        <f>IF(UPPER($I285)="FIX/SPOT",ROUND('Ponuka dodávateľa'!$C$4,2),"")</f>
        <v>27.86</v>
      </c>
      <c r="M285" s="73" t="str">
        <f>IF(UPPER($I285)="REGULOVANÉ",ROUND('Ponuka dodávateľa'!$C$5,2),"")</f>
        <v/>
      </c>
      <c r="N285" s="74">
        <f>ROUND(IF(UPPER($I285)="FIX", $K285*$O285, IF(UPPER($I285)="SPOT",#REF!* $O285, IF(OR(UPPER($I285)="REGULOVANE",UPPER($I285)="REGULOVANÉ"), $M285*$O285, IF(UPPER($I285)="FIX/SPOT", $L285*$O285, "")))),2)</f>
        <v>1121.7</v>
      </c>
      <c r="O285" s="75">
        <f>IF(AND(ISNUMBER(#REF!),ISNUMBER(J285)),AVERAGE(#REF!,J285),IF(ISNUMBER(#REF!),#REF!,IF(ISNUMBER(J285),J285,"")))</f>
        <v>40.262</v>
      </c>
      <c r="P285" s="34" t="s">
        <v>44</v>
      </c>
    </row>
    <row r="286" spans="1:16" ht="46.9" customHeight="1" x14ac:dyDescent="0.25">
      <c r="A286" s="34">
        <v>285</v>
      </c>
      <c r="B286" s="16" t="s">
        <v>673</v>
      </c>
      <c r="C286" s="88" t="s">
        <v>674</v>
      </c>
      <c r="D286" s="88" t="s">
        <v>675</v>
      </c>
      <c r="E286" s="88" t="s">
        <v>676</v>
      </c>
      <c r="F286" s="89" t="s">
        <v>678</v>
      </c>
      <c r="G286" s="89">
        <v>250</v>
      </c>
      <c r="H286" s="89" t="s">
        <v>48</v>
      </c>
      <c r="I286" s="38" t="s">
        <v>9</v>
      </c>
      <c r="J286" s="52">
        <v>14.288</v>
      </c>
      <c r="K286" s="73" t="str">
        <f>IF(UPPER($I286)="FIX",ROUND('Ponuka dodávateľa'!$C$3,2),"")</f>
        <v/>
      </c>
      <c r="L286" s="73">
        <f>IF(UPPER($I286)="FIX/SPOT",ROUND('Ponuka dodávateľa'!$C$4,2),"")</f>
        <v>27.86</v>
      </c>
      <c r="M286" s="73" t="str">
        <f>IF(UPPER($I286)="REGULOVANÉ",ROUND('Ponuka dodávateľa'!$C$5,2),"")</f>
        <v/>
      </c>
      <c r="N286" s="74">
        <f>ROUND(IF(UPPER($I286)="FIX", $K286*$O286, IF(UPPER($I286)="SPOT",#REF!* $O286, IF(OR(UPPER($I286)="REGULOVANE",UPPER($I286)="REGULOVANÉ"), $M286*$O286, IF(UPPER($I286)="FIX/SPOT", $L286*$O286, "")))),2)</f>
        <v>398.06</v>
      </c>
      <c r="O286" s="75">
        <f>IF(AND(ISNUMBER(#REF!),ISNUMBER(J286)),AVERAGE(#REF!,J286),IF(ISNUMBER(#REF!),#REF!,IF(ISNUMBER(J286),J286,"")))</f>
        <v>14.288</v>
      </c>
      <c r="P286" s="34" t="s">
        <v>44</v>
      </c>
    </row>
    <row r="287" spans="1:16" ht="46.9" customHeight="1" x14ac:dyDescent="0.25">
      <c r="A287" s="34">
        <v>286</v>
      </c>
      <c r="B287" s="16" t="s">
        <v>673</v>
      </c>
      <c r="C287" s="88" t="s">
        <v>674</v>
      </c>
      <c r="D287" s="88" t="s">
        <v>675</v>
      </c>
      <c r="E287" s="88" t="s">
        <v>676</v>
      </c>
      <c r="F287" s="89" t="s">
        <v>679</v>
      </c>
      <c r="G287" s="89">
        <v>40</v>
      </c>
      <c r="H287" s="89" t="s">
        <v>48</v>
      </c>
      <c r="I287" s="38" t="s">
        <v>9</v>
      </c>
      <c r="J287" s="52">
        <v>0.35</v>
      </c>
      <c r="K287" s="73" t="str">
        <f>IF(UPPER($I287)="FIX",ROUND('Ponuka dodávateľa'!$C$3,2),"")</f>
        <v/>
      </c>
      <c r="L287" s="73">
        <f>IF(UPPER($I287)="FIX/SPOT",ROUND('Ponuka dodávateľa'!$C$4,2),"")</f>
        <v>27.86</v>
      </c>
      <c r="M287" s="73" t="str">
        <f>IF(UPPER($I287)="REGULOVANÉ",ROUND('Ponuka dodávateľa'!$C$5,2),"")</f>
        <v/>
      </c>
      <c r="N287" s="74">
        <f>ROUND(IF(UPPER($I287)="FIX", $K287*$O287, IF(UPPER($I287)="SPOT",#REF!* $O287, IF(OR(UPPER($I287)="REGULOVANE",UPPER($I287)="REGULOVANÉ"), $M287*$O287, IF(UPPER($I287)="FIX/SPOT", $L287*$O287, "")))),2)</f>
        <v>9.75</v>
      </c>
      <c r="O287" s="75">
        <f>IF(AND(ISNUMBER(#REF!),ISNUMBER(J287)),AVERAGE(#REF!,J287),IF(ISNUMBER(#REF!),#REF!,IF(ISNUMBER(J287),J287,"")))</f>
        <v>0.35</v>
      </c>
      <c r="P287" s="34" t="s">
        <v>44</v>
      </c>
    </row>
    <row r="288" spans="1:16" ht="46.9" customHeight="1" x14ac:dyDescent="0.25">
      <c r="A288" s="34">
        <v>287</v>
      </c>
      <c r="B288" s="16" t="s">
        <v>673</v>
      </c>
      <c r="C288" s="88" t="s">
        <v>674</v>
      </c>
      <c r="D288" s="88" t="s">
        <v>680</v>
      </c>
      <c r="E288" s="88" t="s">
        <v>681</v>
      </c>
      <c r="F288" s="90" t="s">
        <v>682</v>
      </c>
      <c r="G288" s="89">
        <v>40</v>
      </c>
      <c r="H288" s="90" t="s">
        <v>53</v>
      </c>
      <c r="I288" s="38" t="s">
        <v>8</v>
      </c>
      <c r="J288" s="52">
        <v>0</v>
      </c>
      <c r="K288" s="73">
        <f>IF(UPPER($I288)="FIX",ROUND('Ponuka dodávateľa'!$C$3,2),"")</f>
        <v>0</v>
      </c>
      <c r="L288" s="73" t="str">
        <f>IF(UPPER($I288)="FIX/SPOT",ROUND('Ponuka dodávateľa'!$C$4,2),"")</f>
        <v/>
      </c>
      <c r="M288" s="73" t="str">
        <f>IF(UPPER($I288)="REGULOVANÉ",ROUND('Ponuka dodávateľa'!$C$5,2),"")</f>
        <v/>
      </c>
      <c r="N288" s="74">
        <f>ROUND(IF(UPPER($I288)="FIX", $K288*$O288, IF(UPPER($I288)="SPOT",#REF!* $O288, IF(OR(UPPER($I288)="REGULOVANE",UPPER($I288)="REGULOVANÉ"), $M288*$O288, IF(UPPER($I288)="FIX/SPOT", $L288*$O288, "")))),2)</f>
        <v>0</v>
      </c>
      <c r="O288" s="75">
        <f>IF(AND(ISNUMBER(#REF!),ISNUMBER(J288)),AVERAGE(#REF!,J288),IF(ISNUMBER(#REF!),#REF!,IF(ISNUMBER(J288),J288,"")))</f>
        <v>0</v>
      </c>
      <c r="P288" s="34" t="s">
        <v>44</v>
      </c>
    </row>
    <row r="289" spans="1:16" ht="46.9" customHeight="1" x14ac:dyDescent="0.25">
      <c r="A289" s="34">
        <v>288</v>
      </c>
      <c r="B289" s="16" t="s">
        <v>673</v>
      </c>
      <c r="C289" s="88" t="s">
        <v>674</v>
      </c>
      <c r="D289" s="88" t="s">
        <v>683</v>
      </c>
      <c r="E289" s="88" t="s">
        <v>684</v>
      </c>
      <c r="F289" s="89" t="s">
        <v>685</v>
      </c>
      <c r="G289" s="89">
        <v>250</v>
      </c>
      <c r="H289" s="89" t="s">
        <v>48</v>
      </c>
      <c r="I289" s="38" t="s">
        <v>9</v>
      </c>
      <c r="J289" s="52">
        <v>24.803999999999998</v>
      </c>
      <c r="K289" s="73" t="str">
        <f>IF(UPPER($I289)="FIX",ROUND('Ponuka dodávateľa'!$C$3,2),"")</f>
        <v/>
      </c>
      <c r="L289" s="73">
        <f>IF(UPPER($I289)="FIX/SPOT",ROUND('Ponuka dodávateľa'!$C$4,2),"")</f>
        <v>27.86</v>
      </c>
      <c r="M289" s="73" t="str">
        <f>IF(UPPER($I289)="REGULOVANÉ",ROUND('Ponuka dodávateľa'!$C$5,2),"")</f>
        <v/>
      </c>
      <c r="N289" s="74">
        <f>ROUND(IF(UPPER($I289)="FIX", $K289*$O289, IF(UPPER($I289)="SPOT",#REF!* $O289, IF(OR(UPPER($I289)="REGULOVANE",UPPER($I289)="REGULOVANÉ"), $M289*$O289, IF(UPPER($I289)="FIX/SPOT", $L289*$O289, "")))),2)</f>
        <v>691.04</v>
      </c>
      <c r="O289" s="75">
        <f>IF(AND(ISNUMBER(#REF!),ISNUMBER(J289)),AVERAGE(#REF!,J289),IF(ISNUMBER(#REF!),#REF!,IF(ISNUMBER(J289),J289,"")))</f>
        <v>24.803999999999998</v>
      </c>
      <c r="P289" s="34" t="s">
        <v>44</v>
      </c>
    </row>
    <row r="290" spans="1:16" ht="46.9" customHeight="1" x14ac:dyDescent="0.25">
      <c r="A290" s="34">
        <v>289</v>
      </c>
      <c r="B290" s="16" t="s">
        <v>673</v>
      </c>
      <c r="C290" s="88" t="s">
        <v>674</v>
      </c>
      <c r="D290" s="88" t="s">
        <v>683</v>
      </c>
      <c r="E290" s="88" t="s">
        <v>684</v>
      </c>
      <c r="F290" s="89" t="s">
        <v>686</v>
      </c>
      <c r="G290" s="89">
        <v>315</v>
      </c>
      <c r="H290" s="89" t="s">
        <v>48</v>
      </c>
      <c r="I290" s="38" t="s">
        <v>9</v>
      </c>
      <c r="J290" s="52">
        <v>19.34</v>
      </c>
      <c r="K290" s="73" t="str">
        <f>IF(UPPER($I290)="FIX",ROUND('Ponuka dodávateľa'!$C$3,2),"")</f>
        <v/>
      </c>
      <c r="L290" s="73">
        <f>IF(UPPER($I290)="FIX/SPOT",ROUND('Ponuka dodávateľa'!$C$4,2),"")</f>
        <v>27.86</v>
      </c>
      <c r="M290" s="73" t="str">
        <f>IF(UPPER($I290)="REGULOVANÉ",ROUND('Ponuka dodávateľa'!$C$5,2),"")</f>
        <v/>
      </c>
      <c r="N290" s="74">
        <f>ROUND(IF(UPPER($I290)="FIX", $K290*$O290, IF(UPPER($I290)="SPOT",#REF!* $O290, IF(OR(UPPER($I290)="REGULOVANE",UPPER($I290)="REGULOVANÉ"), $M290*$O290, IF(UPPER($I290)="FIX/SPOT", $L290*$O290, "")))),2)</f>
        <v>538.80999999999995</v>
      </c>
      <c r="O290" s="75">
        <f>IF(AND(ISNUMBER(#REF!),ISNUMBER(J290)),AVERAGE(#REF!,J290),IF(ISNUMBER(#REF!),#REF!,IF(ISNUMBER(J290),J290,"")))</f>
        <v>19.34</v>
      </c>
      <c r="P290" s="34" t="s">
        <v>44</v>
      </c>
    </row>
    <row r="291" spans="1:16" ht="46.9" customHeight="1" x14ac:dyDescent="0.25">
      <c r="A291" s="34">
        <v>290</v>
      </c>
      <c r="B291" s="16" t="s">
        <v>673</v>
      </c>
      <c r="C291" s="88" t="s">
        <v>674</v>
      </c>
      <c r="D291" s="88" t="s">
        <v>687</v>
      </c>
      <c r="E291" s="88" t="s">
        <v>688</v>
      </c>
      <c r="F291" s="89" t="s">
        <v>689</v>
      </c>
      <c r="G291" s="89"/>
      <c r="H291" s="89" t="s">
        <v>48</v>
      </c>
      <c r="I291" s="38" t="s">
        <v>9</v>
      </c>
      <c r="J291" s="52">
        <v>587.40599999999995</v>
      </c>
      <c r="K291" s="73" t="str">
        <f>IF(UPPER($I291)="FIX",ROUND('Ponuka dodávateľa'!$C$3,2),"")</f>
        <v/>
      </c>
      <c r="L291" s="73">
        <f>IF(UPPER($I291)="FIX/SPOT",ROUND('Ponuka dodávateľa'!$C$4,2),"")</f>
        <v>27.86</v>
      </c>
      <c r="M291" s="73" t="str">
        <f>IF(UPPER($I291)="REGULOVANÉ",ROUND('Ponuka dodávateľa'!$C$5,2),"")</f>
        <v/>
      </c>
      <c r="N291" s="74">
        <f>ROUND(IF(UPPER($I291)="FIX", $K291*$O291, IF(UPPER($I291)="SPOT",#REF!* $O291, IF(OR(UPPER($I291)="REGULOVANE",UPPER($I291)="REGULOVANÉ"), $M291*$O291, IF(UPPER($I291)="FIX/SPOT", $L291*$O291, "")))),2)</f>
        <v>16365.13</v>
      </c>
      <c r="O291" s="75">
        <f>IF(AND(ISNUMBER(#REF!),ISNUMBER(J291)),AVERAGE(#REF!,J291),IF(ISNUMBER(#REF!),#REF!,IF(ISNUMBER(J291),J291,"")))</f>
        <v>587.40599999999995</v>
      </c>
      <c r="P291" s="34" t="s">
        <v>134</v>
      </c>
    </row>
    <row r="292" spans="1:16" ht="46.9" customHeight="1" x14ac:dyDescent="0.25">
      <c r="A292" s="34">
        <v>291</v>
      </c>
      <c r="B292" s="16" t="s">
        <v>673</v>
      </c>
      <c r="C292" s="88" t="s">
        <v>674</v>
      </c>
      <c r="D292" s="88" t="s">
        <v>690</v>
      </c>
      <c r="E292" s="88" t="s">
        <v>691</v>
      </c>
      <c r="F292" s="89" t="s">
        <v>692</v>
      </c>
      <c r="G292" s="89"/>
      <c r="H292" s="89" t="s">
        <v>48</v>
      </c>
      <c r="I292" s="38" t="s">
        <v>9</v>
      </c>
      <c r="J292" s="52">
        <v>423.702</v>
      </c>
      <c r="K292" s="73" t="str">
        <f>IF(UPPER($I292)="FIX",ROUND('Ponuka dodávateľa'!$C$3,2),"")</f>
        <v/>
      </c>
      <c r="L292" s="73">
        <f>IF(UPPER($I292)="FIX/SPOT",ROUND('Ponuka dodávateľa'!$C$4,2),"")</f>
        <v>27.86</v>
      </c>
      <c r="M292" s="73" t="str">
        <f>IF(UPPER($I292)="REGULOVANÉ",ROUND('Ponuka dodávateľa'!$C$5,2),"")</f>
        <v/>
      </c>
      <c r="N292" s="74">
        <f>ROUND(IF(UPPER($I292)="FIX", $K292*$O292, IF(UPPER($I292)="SPOT",#REF!* $O292, IF(OR(UPPER($I292)="REGULOVANE",UPPER($I292)="REGULOVANÉ"), $M292*$O292, IF(UPPER($I292)="FIX/SPOT", $L292*$O292, "")))),2)</f>
        <v>11804.34</v>
      </c>
      <c r="O292" s="75">
        <f>IF(AND(ISNUMBER(#REF!),ISNUMBER(J292)),AVERAGE(#REF!,J292),IF(ISNUMBER(#REF!),#REF!,IF(ISNUMBER(J292),J292,"")))</f>
        <v>423.702</v>
      </c>
      <c r="P292" s="34" t="s">
        <v>134</v>
      </c>
    </row>
    <row r="293" spans="1:16" ht="62.45" customHeight="1" x14ac:dyDescent="0.25">
      <c r="A293" s="34">
        <v>292</v>
      </c>
      <c r="B293" s="16" t="s">
        <v>673</v>
      </c>
      <c r="C293" s="88" t="s">
        <v>674</v>
      </c>
      <c r="D293" s="88" t="s">
        <v>693</v>
      </c>
      <c r="E293" s="88" t="s">
        <v>694</v>
      </c>
      <c r="F293" s="89" t="s">
        <v>695</v>
      </c>
      <c r="G293" s="89">
        <v>500</v>
      </c>
      <c r="H293" s="89" t="s">
        <v>48</v>
      </c>
      <c r="I293" s="38" t="s">
        <v>9</v>
      </c>
      <c r="J293" s="52">
        <v>51.04</v>
      </c>
      <c r="K293" s="73" t="str">
        <f>IF(UPPER($I293)="FIX",ROUND('Ponuka dodávateľa'!$C$3,2),"")</f>
        <v/>
      </c>
      <c r="L293" s="73">
        <f>IF(UPPER($I293)="FIX/SPOT",ROUND('Ponuka dodávateľa'!$C$4,2),"")</f>
        <v>27.86</v>
      </c>
      <c r="M293" s="73" t="str">
        <f>IF(UPPER($I293)="REGULOVANÉ",ROUND('Ponuka dodávateľa'!$C$5,2),"")</f>
        <v/>
      </c>
      <c r="N293" s="74">
        <f>ROUND(IF(UPPER($I293)="FIX", $K293*$O293, IF(UPPER($I293)="SPOT",#REF!* $O293, IF(OR(UPPER($I293)="REGULOVANE",UPPER($I293)="REGULOVANÉ"), $M293*$O293, IF(UPPER($I293)="FIX/SPOT", $L293*$O293, "")))),2)</f>
        <v>1421.97</v>
      </c>
      <c r="O293" s="75">
        <f>IF(AND(ISNUMBER(#REF!),ISNUMBER(J293)),AVERAGE(#REF!,J293),IF(ISNUMBER(#REF!),#REF!,IF(ISNUMBER(J293),J293,"")))</f>
        <v>51.04</v>
      </c>
      <c r="P293" s="34" t="s">
        <v>44</v>
      </c>
    </row>
    <row r="294" spans="1:16" ht="46.9" customHeight="1" x14ac:dyDescent="0.25">
      <c r="A294" s="34">
        <v>293</v>
      </c>
      <c r="B294" s="16" t="s">
        <v>673</v>
      </c>
      <c r="C294" s="88" t="s">
        <v>674</v>
      </c>
      <c r="D294" s="88" t="s">
        <v>696</v>
      </c>
      <c r="E294" s="88" t="s">
        <v>697</v>
      </c>
      <c r="F294" s="90" t="s">
        <v>698</v>
      </c>
      <c r="G294" s="89">
        <v>32</v>
      </c>
      <c r="H294" s="90" t="s">
        <v>48</v>
      </c>
      <c r="I294" s="38" t="s">
        <v>9</v>
      </c>
      <c r="J294" s="52">
        <v>2.4590000000000001</v>
      </c>
      <c r="K294" s="73" t="str">
        <f>IF(UPPER($I294)="FIX",ROUND('Ponuka dodávateľa'!$C$3,2),"")</f>
        <v/>
      </c>
      <c r="L294" s="73">
        <f>IF(UPPER($I294)="FIX/SPOT",ROUND('Ponuka dodávateľa'!$C$4,2),"")</f>
        <v>27.86</v>
      </c>
      <c r="M294" s="73" t="str">
        <f>IF(UPPER($I294)="REGULOVANÉ",ROUND('Ponuka dodávateľa'!$C$5,2),"")</f>
        <v/>
      </c>
      <c r="N294" s="74">
        <f>ROUND(IF(UPPER($I294)="FIX", $K294*$O294, IF(UPPER($I294)="SPOT",#REF!* $O294, IF(OR(UPPER($I294)="REGULOVANE",UPPER($I294)="REGULOVANÉ"), $M294*$O294, IF(UPPER($I294)="FIX/SPOT", $L294*$O294, "")))),2)</f>
        <v>68.510000000000005</v>
      </c>
      <c r="O294" s="75">
        <f>IF(AND(ISNUMBER(#REF!),ISNUMBER(J294)),AVERAGE(#REF!,J294),IF(ISNUMBER(#REF!),#REF!,IF(ISNUMBER(J294),J294,"")))</f>
        <v>2.4590000000000001</v>
      </c>
      <c r="P294" s="34" t="s">
        <v>44</v>
      </c>
    </row>
    <row r="295" spans="1:16" ht="62.45" customHeight="1" x14ac:dyDescent="0.25">
      <c r="A295" s="34">
        <v>294</v>
      </c>
      <c r="B295" s="16" t="s">
        <v>673</v>
      </c>
      <c r="C295" s="88" t="s">
        <v>674</v>
      </c>
      <c r="D295" s="88" t="s">
        <v>699</v>
      </c>
      <c r="E295" s="88" t="s">
        <v>700</v>
      </c>
      <c r="F295" s="89" t="s">
        <v>701</v>
      </c>
      <c r="G295" s="89">
        <v>25</v>
      </c>
      <c r="H295" s="89" t="s">
        <v>48</v>
      </c>
      <c r="I295" s="38" t="s">
        <v>9</v>
      </c>
      <c r="J295" s="52">
        <v>1.4350000000000001</v>
      </c>
      <c r="K295" s="73" t="str">
        <f>IF(UPPER($I295)="FIX",ROUND('Ponuka dodávateľa'!$C$3,2),"")</f>
        <v/>
      </c>
      <c r="L295" s="73">
        <f>IF(UPPER($I295)="FIX/SPOT",ROUND('Ponuka dodávateľa'!$C$4,2),"")</f>
        <v>27.86</v>
      </c>
      <c r="M295" s="73" t="str">
        <f>IF(UPPER($I295)="REGULOVANÉ",ROUND('Ponuka dodávateľa'!$C$5,2),"")</f>
        <v/>
      </c>
      <c r="N295" s="74">
        <f>ROUND(IF(UPPER($I295)="FIX", $K295*$O295, IF(UPPER($I295)="SPOT",#REF!* $O295, IF(OR(UPPER($I295)="REGULOVANE",UPPER($I295)="REGULOVANÉ"), $M295*$O295, IF(UPPER($I295)="FIX/SPOT", $L295*$O295, "")))),2)</f>
        <v>39.979999999999997</v>
      </c>
      <c r="O295" s="75">
        <f>IF(AND(ISNUMBER(#REF!),ISNUMBER(J295)),AVERAGE(#REF!,J295),IF(ISNUMBER(#REF!),#REF!,IF(ISNUMBER(J295),J295,"")))</f>
        <v>1.4350000000000001</v>
      </c>
      <c r="P295" s="34" t="s">
        <v>44</v>
      </c>
    </row>
    <row r="296" spans="1:16" ht="46.9" customHeight="1" x14ac:dyDescent="0.25">
      <c r="A296" s="34">
        <v>295</v>
      </c>
      <c r="B296" s="16" t="s">
        <v>673</v>
      </c>
      <c r="C296" s="88" t="s">
        <v>674</v>
      </c>
      <c r="D296" s="88" t="s">
        <v>702</v>
      </c>
      <c r="E296" s="88" t="s">
        <v>703</v>
      </c>
      <c r="F296" s="89" t="s">
        <v>704</v>
      </c>
      <c r="G296" s="89">
        <v>25</v>
      </c>
      <c r="H296" s="89" t="s">
        <v>48</v>
      </c>
      <c r="I296" s="38" t="s">
        <v>9</v>
      </c>
      <c r="J296" s="52">
        <v>1.1930000000000001</v>
      </c>
      <c r="K296" s="73" t="str">
        <f>IF(UPPER($I296)="FIX",ROUND('Ponuka dodávateľa'!$C$3,2),"")</f>
        <v/>
      </c>
      <c r="L296" s="73">
        <f>IF(UPPER($I296)="FIX/SPOT",ROUND('Ponuka dodávateľa'!$C$4,2),"")</f>
        <v>27.86</v>
      </c>
      <c r="M296" s="73" t="str">
        <f>IF(UPPER($I296)="REGULOVANÉ",ROUND('Ponuka dodávateľa'!$C$5,2),"")</f>
        <v/>
      </c>
      <c r="N296" s="74">
        <f>ROUND(IF(UPPER($I296)="FIX", $K296*$O296, IF(UPPER($I296)="SPOT",#REF!* $O296, IF(OR(UPPER($I296)="REGULOVANE",UPPER($I296)="REGULOVANÉ"), $M296*$O296, IF(UPPER($I296)="FIX/SPOT", $L296*$O296, "")))),2)</f>
        <v>33.24</v>
      </c>
      <c r="O296" s="75">
        <f>IF(AND(ISNUMBER(#REF!),ISNUMBER(J296)),AVERAGE(#REF!,J296),IF(ISNUMBER(#REF!),#REF!,IF(ISNUMBER(J296),J296,"")))</f>
        <v>1.1930000000000001</v>
      </c>
      <c r="P296" s="34" t="s">
        <v>44</v>
      </c>
    </row>
    <row r="297" spans="1:16" ht="46.9" customHeight="1" x14ac:dyDescent="0.25">
      <c r="A297" s="34">
        <v>296</v>
      </c>
      <c r="B297" s="16" t="s">
        <v>673</v>
      </c>
      <c r="C297" s="88" t="s">
        <v>674</v>
      </c>
      <c r="D297" s="88" t="s">
        <v>705</v>
      </c>
      <c r="E297" s="88" t="s">
        <v>706</v>
      </c>
      <c r="F297" s="89" t="s">
        <v>707</v>
      </c>
      <c r="G297" s="89">
        <v>25</v>
      </c>
      <c r="H297" s="89" t="s">
        <v>48</v>
      </c>
      <c r="I297" s="38" t="s">
        <v>9</v>
      </c>
      <c r="J297" s="52">
        <v>0.439</v>
      </c>
      <c r="K297" s="73" t="str">
        <f>IF(UPPER($I297)="FIX",ROUND('Ponuka dodávateľa'!$C$3,2),"")</f>
        <v/>
      </c>
      <c r="L297" s="73">
        <f>IF(UPPER($I297)="FIX/SPOT",ROUND('Ponuka dodávateľa'!$C$4,2),"")</f>
        <v>27.86</v>
      </c>
      <c r="M297" s="73" t="str">
        <f>IF(UPPER($I297)="REGULOVANÉ",ROUND('Ponuka dodávateľa'!$C$5,2),"")</f>
        <v/>
      </c>
      <c r="N297" s="74">
        <f>ROUND(IF(UPPER($I297)="FIX", $K297*$O297, IF(UPPER($I297)="SPOT",#REF!* $O297, IF(OR(UPPER($I297)="REGULOVANE",UPPER($I297)="REGULOVANÉ"), $M297*$O297, IF(UPPER($I297)="FIX/SPOT", $L297*$O297, "")))),2)</f>
        <v>12.23</v>
      </c>
      <c r="O297" s="75">
        <f>IF(AND(ISNUMBER(#REF!),ISNUMBER(J297)),AVERAGE(#REF!,J297),IF(ISNUMBER(#REF!),#REF!,IF(ISNUMBER(J297),J297,"")))</f>
        <v>0.439</v>
      </c>
      <c r="P297" s="34" t="s">
        <v>44</v>
      </c>
    </row>
    <row r="298" spans="1:16" ht="46.9" customHeight="1" x14ac:dyDescent="0.25">
      <c r="A298" s="34">
        <v>297</v>
      </c>
      <c r="B298" s="16" t="s">
        <v>673</v>
      </c>
      <c r="C298" s="88" t="s">
        <v>674</v>
      </c>
      <c r="D298" s="88" t="s">
        <v>708</v>
      </c>
      <c r="E298" s="88" t="s">
        <v>709</v>
      </c>
      <c r="F298" s="89" t="s">
        <v>710</v>
      </c>
      <c r="G298" s="89">
        <v>25</v>
      </c>
      <c r="H298" s="89" t="s">
        <v>48</v>
      </c>
      <c r="I298" s="38" t="s">
        <v>9</v>
      </c>
      <c r="J298" s="52">
        <v>2.9369999999999998</v>
      </c>
      <c r="K298" s="73" t="str">
        <f>IF(UPPER($I298)="FIX",ROUND('Ponuka dodávateľa'!$C$3,2),"")</f>
        <v/>
      </c>
      <c r="L298" s="73">
        <f>IF(UPPER($I298)="FIX/SPOT",ROUND('Ponuka dodávateľa'!$C$4,2),"")</f>
        <v>27.86</v>
      </c>
      <c r="M298" s="73" t="str">
        <f>IF(UPPER($I298)="REGULOVANÉ",ROUND('Ponuka dodávateľa'!$C$5,2),"")</f>
        <v/>
      </c>
      <c r="N298" s="74">
        <f>ROUND(IF(UPPER($I298)="FIX", $K298*$O298, IF(UPPER($I298)="SPOT",#REF!* $O298, IF(OR(UPPER($I298)="REGULOVANE",UPPER($I298)="REGULOVANÉ"), $M298*$O298, IF(UPPER($I298)="FIX/SPOT", $L298*$O298, "")))),2)</f>
        <v>81.819999999999993</v>
      </c>
      <c r="O298" s="75">
        <f>IF(AND(ISNUMBER(#REF!),ISNUMBER(J298)),AVERAGE(#REF!,J298),IF(ISNUMBER(#REF!),#REF!,IF(ISNUMBER(J298),J298,"")))</f>
        <v>2.9369999999999998</v>
      </c>
      <c r="P298" s="34" t="s">
        <v>44</v>
      </c>
    </row>
    <row r="299" spans="1:16" ht="46.9" customHeight="1" x14ac:dyDescent="0.25">
      <c r="A299" s="34">
        <v>298</v>
      </c>
      <c r="B299" s="16" t="s">
        <v>673</v>
      </c>
      <c r="C299" s="88" t="s">
        <v>674</v>
      </c>
      <c r="D299" s="88" t="s">
        <v>711</v>
      </c>
      <c r="E299" s="88" t="s">
        <v>712</v>
      </c>
      <c r="F299" s="89" t="s">
        <v>713</v>
      </c>
      <c r="G299" s="89">
        <v>25</v>
      </c>
      <c r="H299" s="89" t="s">
        <v>48</v>
      </c>
      <c r="I299" s="38" t="s">
        <v>9</v>
      </c>
      <c r="J299" s="52">
        <v>2.6040000000000001</v>
      </c>
      <c r="K299" s="73" t="str">
        <f>IF(UPPER($I299)="FIX",ROUND('Ponuka dodávateľa'!$C$3,2),"")</f>
        <v/>
      </c>
      <c r="L299" s="73">
        <f>IF(UPPER($I299)="FIX/SPOT",ROUND('Ponuka dodávateľa'!$C$4,2),"")</f>
        <v>27.86</v>
      </c>
      <c r="M299" s="73" t="str">
        <f>IF(UPPER($I299)="REGULOVANÉ",ROUND('Ponuka dodávateľa'!$C$5,2),"")</f>
        <v/>
      </c>
      <c r="N299" s="74">
        <f>ROUND(IF(UPPER($I299)="FIX", $K299*$O299, IF(UPPER($I299)="SPOT",#REF!* $O299, IF(OR(UPPER($I299)="REGULOVANE",UPPER($I299)="REGULOVANÉ"), $M299*$O299, IF(UPPER($I299)="FIX/SPOT", $L299*$O299, "")))),2)</f>
        <v>72.55</v>
      </c>
      <c r="O299" s="75">
        <f>IF(AND(ISNUMBER(#REF!),ISNUMBER(J299)),AVERAGE(#REF!,J299),IF(ISNUMBER(#REF!),#REF!,IF(ISNUMBER(J299),J299,"")))</f>
        <v>2.6040000000000001</v>
      </c>
      <c r="P299" s="34" t="s">
        <v>44</v>
      </c>
    </row>
    <row r="300" spans="1:16" ht="62.45" customHeight="1" x14ac:dyDescent="0.25">
      <c r="A300" s="34">
        <v>299</v>
      </c>
      <c r="B300" s="16" t="s">
        <v>673</v>
      </c>
      <c r="C300" s="88" t="s">
        <v>674</v>
      </c>
      <c r="D300" s="88" t="s">
        <v>714</v>
      </c>
      <c r="E300" s="88" t="s">
        <v>715</v>
      </c>
      <c r="F300" s="89" t="s">
        <v>716</v>
      </c>
      <c r="G300" s="89">
        <v>25</v>
      </c>
      <c r="H300" s="89" t="s">
        <v>48</v>
      </c>
      <c r="I300" s="38" t="s">
        <v>9</v>
      </c>
      <c r="J300" s="52">
        <v>2.4590000000000001</v>
      </c>
      <c r="K300" s="73" t="str">
        <f>IF(UPPER($I300)="FIX",ROUND('Ponuka dodávateľa'!$C$3,2),"")</f>
        <v/>
      </c>
      <c r="L300" s="73">
        <f>IF(UPPER($I300)="FIX/SPOT",ROUND('Ponuka dodávateľa'!$C$4,2),"")</f>
        <v>27.86</v>
      </c>
      <c r="M300" s="73" t="str">
        <f>IF(UPPER($I300)="REGULOVANÉ",ROUND('Ponuka dodávateľa'!$C$5,2),"")</f>
        <v/>
      </c>
      <c r="N300" s="74">
        <f>ROUND(IF(UPPER($I300)="FIX", $K300*$O300, IF(UPPER($I300)="SPOT",#REF!* $O300, IF(OR(UPPER($I300)="REGULOVANE",UPPER($I300)="REGULOVANÉ"), $M300*$O300, IF(UPPER($I300)="FIX/SPOT", $L300*$O300, "")))),2)</f>
        <v>68.510000000000005</v>
      </c>
      <c r="O300" s="75">
        <f>IF(AND(ISNUMBER(#REF!),ISNUMBER(J300)),AVERAGE(#REF!,J300),IF(ISNUMBER(#REF!),#REF!,IF(ISNUMBER(J300),J300,"")))</f>
        <v>2.4590000000000001</v>
      </c>
      <c r="P300" s="34" t="s">
        <v>44</v>
      </c>
    </row>
    <row r="301" spans="1:16" ht="43.15" customHeight="1" x14ac:dyDescent="0.25">
      <c r="A301" s="34">
        <v>300</v>
      </c>
      <c r="B301" s="17" t="s">
        <v>717</v>
      </c>
      <c r="C301" s="91" t="s">
        <v>718</v>
      </c>
      <c r="D301" s="91" t="s">
        <v>718</v>
      </c>
      <c r="E301" s="91" t="s">
        <v>719</v>
      </c>
      <c r="F301" s="92" t="s">
        <v>720</v>
      </c>
      <c r="G301" s="92">
        <v>40</v>
      </c>
      <c r="H301" s="92" t="s">
        <v>48</v>
      </c>
      <c r="I301" s="38" t="s">
        <v>9</v>
      </c>
      <c r="J301" s="51">
        <v>5.657</v>
      </c>
      <c r="K301" s="73" t="str">
        <f>IF(UPPER($I301)="FIX",ROUND('Ponuka dodávateľa'!$C$3,2),"")</f>
        <v/>
      </c>
      <c r="L301" s="73">
        <f>IF(UPPER($I301)="FIX/SPOT",ROUND('Ponuka dodávateľa'!$C$4,2),"")</f>
        <v>27.86</v>
      </c>
      <c r="M301" s="73" t="str">
        <f>IF(UPPER($I301)="REGULOVANÉ",ROUND('Ponuka dodávateľa'!$C$5,2),"")</f>
        <v/>
      </c>
      <c r="N301" s="74">
        <f>ROUND(IF(UPPER($I301)="FIX", $K301*$O301, IF(UPPER($I301)="SPOT",#REF!* $O301, IF(OR(UPPER($I301)="REGULOVANE",UPPER($I301)="REGULOVANÉ"), $M301*$O301, IF(UPPER($I301)="FIX/SPOT", $L301*$O301, "")))),2)</f>
        <v>157.6</v>
      </c>
      <c r="O301" s="75">
        <f>IF(AND(ISNUMBER(#REF!),ISNUMBER(J301)),AVERAGE(#REF!,J301),IF(ISNUMBER(#REF!),#REF!,IF(ISNUMBER(J301),J301,"")))</f>
        <v>5.657</v>
      </c>
      <c r="P301" s="34" t="s">
        <v>44</v>
      </c>
    </row>
    <row r="302" spans="1:16" ht="43.15" customHeight="1" x14ac:dyDescent="0.25">
      <c r="A302" s="34">
        <v>301</v>
      </c>
      <c r="B302" s="17" t="s">
        <v>717</v>
      </c>
      <c r="C302" s="91" t="s">
        <v>718</v>
      </c>
      <c r="D302" s="91" t="s">
        <v>718</v>
      </c>
      <c r="E302" s="91" t="s">
        <v>721</v>
      </c>
      <c r="F302" s="92" t="s">
        <v>722</v>
      </c>
      <c r="G302" s="92">
        <v>25</v>
      </c>
      <c r="H302" s="92" t="s">
        <v>48</v>
      </c>
      <c r="I302" s="38" t="s">
        <v>9</v>
      </c>
      <c r="J302" s="51">
        <v>1.667</v>
      </c>
      <c r="K302" s="73" t="str">
        <f>IF(UPPER($I302)="FIX",ROUND('Ponuka dodávateľa'!$C$3,2),"")</f>
        <v/>
      </c>
      <c r="L302" s="73">
        <f>IF(UPPER($I302)="FIX/SPOT",ROUND('Ponuka dodávateľa'!$C$4,2),"")</f>
        <v>27.86</v>
      </c>
      <c r="M302" s="73" t="str">
        <f>IF(UPPER($I302)="REGULOVANÉ",ROUND('Ponuka dodávateľa'!$C$5,2),"")</f>
        <v/>
      </c>
      <c r="N302" s="74">
        <f>ROUND(IF(UPPER($I302)="FIX", $K302*$O302, IF(UPPER($I302)="SPOT",#REF!* $O302, IF(OR(UPPER($I302)="REGULOVANE",UPPER($I302)="REGULOVANÉ"), $M302*$O302, IF(UPPER($I302)="FIX/SPOT", $L302*$O302, "")))),2)</f>
        <v>46.44</v>
      </c>
      <c r="O302" s="75">
        <f>IF(AND(ISNUMBER(#REF!),ISNUMBER(J302)),AVERAGE(#REF!,J302),IF(ISNUMBER(#REF!),#REF!,IF(ISNUMBER(J302),J302,"")))</f>
        <v>1.667</v>
      </c>
      <c r="P302" s="34" t="s">
        <v>44</v>
      </c>
    </row>
    <row r="303" spans="1:16" ht="43.15" customHeight="1" x14ac:dyDescent="0.25">
      <c r="A303" s="34">
        <v>302</v>
      </c>
      <c r="B303" s="17" t="s">
        <v>717</v>
      </c>
      <c r="C303" s="91" t="s">
        <v>718</v>
      </c>
      <c r="D303" s="91" t="s">
        <v>718</v>
      </c>
      <c r="E303" s="91" t="s">
        <v>723</v>
      </c>
      <c r="F303" s="92" t="s">
        <v>724</v>
      </c>
      <c r="G303" s="92">
        <v>24.7</v>
      </c>
      <c r="H303" s="92" t="s">
        <v>53</v>
      </c>
      <c r="I303" s="38" t="s">
        <v>8</v>
      </c>
      <c r="J303" s="51">
        <v>2.452</v>
      </c>
      <c r="K303" s="73">
        <f>IF(UPPER($I303)="FIX",ROUND('Ponuka dodávateľa'!$C$3,2),"")</f>
        <v>0</v>
      </c>
      <c r="L303" s="73" t="str">
        <f>IF(UPPER($I303)="FIX/SPOT",ROUND('Ponuka dodávateľa'!$C$4,2),"")</f>
        <v/>
      </c>
      <c r="M303" s="73" t="str">
        <f>IF(UPPER($I303)="REGULOVANÉ",ROUND('Ponuka dodávateľa'!$C$5,2),"")</f>
        <v/>
      </c>
      <c r="N303" s="74">
        <f>ROUND(IF(UPPER($I303)="FIX", $K303*$O303, IF(UPPER($I303)="SPOT",#REF!* $O303, IF(OR(UPPER($I303)="REGULOVANE",UPPER($I303)="REGULOVANÉ"), $M303*$O303, IF(UPPER($I303)="FIX/SPOT", $L303*$O303, "")))),2)</f>
        <v>0</v>
      </c>
      <c r="O303" s="75">
        <f>IF(AND(ISNUMBER(#REF!),ISNUMBER(J303)),AVERAGE(#REF!,J303),IF(ISNUMBER(#REF!),#REF!,IF(ISNUMBER(J303),J303,"")))</f>
        <v>2.452</v>
      </c>
      <c r="P303" s="34" t="s">
        <v>44</v>
      </c>
    </row>
    <row r="304" spans="1:16" ht="43.15" customHeight="1" x14ac:dyDescent="0.25">
      <c r="A304" s="34">
        <v>303</v>
      </c>
      <c r="B304" s="17" t="s">
        <v>717</v>
      </c>
      <c r="C304" s="91" t="s">
        <v>718</v>
      </c>
      <c r="D304" s="91" t="s">
        <v>718</v>
      </c>
      <c r="E304" s="91" t="s">
        <v>723</v>
      </c>
      <c r="F304" s="92" t="s">
        <v>725</v>
      </c>
      <c r="G304" s="92">
        <v>25</v>
      </c>
      <c r="H304" s="92" t="s">
        <v>53</v>
      </c>
      <c r="I304" s="38" t="s">
        <v>8</v>
      </c>
      <c r="J304" s="51">
        <v>6.8000000000000005E-2</v>
      </c>
      <c r="K304" s="73">
        <f>IF(UPPER($I304)="FIX",ROUND('Ponuka dodávateľa'!$C$3,2),"")</f>
        <v>0</v>
      </c>
      <c r="L304" s="73" t="str">
        <f>IF(UPPER($I304)="FIX/SPOT",ROUND('Ponuka dodávateľa'!$C$4,2),"")</f>
        <v/>
      </c>
      <c r="M304" s="73" t="str">
        <f>IF(UPPER($I304)="REGULOVANÉ",ROUND('Ponuka dodávateľa'!$C$5,2),"")</f>
        <v/>
      </c>
      <c r="N304" s="74">
        <f>ROUND(IF(UPPER($I304)="FIX", $K304*$O304, IF(UPPER($I304)="SPOT",#REF!* $O304, IF(OR(UPPER($I304)="REGULOVANE",UPPER($I304)="REGULOVANÉ"), $M304*$O304, IF(UPPER($I304)="FIX/SPOT", $L304*$O304, "")))),2)</f>
        <v>0</v>
      </c>
      <c r="O304" s="75">
        <f>IF(AND(ISNUMBER(#REF!),ISNUMBER(J304)),AVERAGE(#REF!,J304),IF(ISNUMBER(#REF!),#REF!,IF(ISNUMBER(J304),J304,"")))</f>
        <v>6.8000000000000005E-2</v>
      </c>
      <c r="P304" s="34" t="s">
        <v>44</v>
      </c>
    </row>
    <row r="305" spans="1:16" ht="31.15" customHeight="1" x14ac:dyDescent="0.25">
      <c r="A305" s="34">
        <v>304</v>
      </c>
      <c r="B305" s="18" t="s">
        <v>726</v>
      </c>
      <c r="C305" s="93" t="s">
        <v>727</v>
      </c>
      <c r="D305" s="93" t="s">
        <v>727</v>
      </c>
      <c r="E305" s="93" t="s">
        <v>728</v>
      </c>
      <c r="F305" s="94" t="s">
        <v>729</v>
      </c>
      <c r="G305" s="94">
        <v>50</v>
      </c>
      <c r="H305" s="94" t="s">
        <v>48</v>
      </c>
      <c r="I305" s="38" t="s">
        <v>9</v>
      </c>
      <c r="J305" s="50">
        <v>9.7550000000000008</v>
      </c>
      <c r="K305" s="73" t="str">
        <f>IF(UPPER($I305)="FIX",ROUND('Ponuka dodávateľa'!$C$3,2),"")</f>
        <v/>
      </c>
      <c r="L305" s="73">
        <f>IF(UPPER($I305)="FIX/SPOT",ROUND('Ponuka dodávateľa'!$C$4,2),"")</f>
        <v>27.86</v>
      </c>
      <c r="M305" s="73" t="str">
        <f>IF(UPPER($I305)="REGULOVANÉ",ROUND('Ponuka dodávateľa'!$C$5,2),"")</f>
        <v/>
      </c>
      <c r="N305" s="74">
        <f>ROUND(IF(UPPER($I305)="FIX", $K305*$O305, IF(UPPER($I305)="SPOT",#REF!* $O305, IF(OR(UPPER($I305)="REGULOVANE",UPPER($I305)="REGULOVANÉ"), $M305*$O305, IF(UPPER($I305)="FIX/SPOT", $L305*$O305, "")))),2)</f>
        <v>271.77</v>
      </c>
      <c r="O305" s="75">
        <f>IF(AND(ISNUMBER(#REF!),ISNUMBER(J305)),AVERAGE(#REF!,J305),IF(ISNUMBER(#REF!),#REF!,IF(ISNUMBER(J305),J305,"")))</f>
        <v>9.7550000000000008</v>
      </c>
      <c r="P305" s="34" t="s">
        <v>44</v>
      </c>
    </row>
    <row r="306" spans="1:16" ht="31.15" customHeight="1" x14ac:dyDescent="0.25">
      <c r="A306" s="34">
        <v>305</v>
      </c>
      <c r="B306" s="18" t="s">
        <v>726</v>
      </c>
      <c r="C306" s="93" t="s">
        <v>727</v>
      </c>
      <c r="D306" s="93" t="s">
        <v>727</v>
      </c>
      <c r="E306" s="93" t="s">
        <v>730</v>
      </c>
      <c r="F306" s="94" t="s">
        <v>731</v>
      </c>
      <c r="G306" s="94">
        <v>100</v>
      </c>
      <c r="H306" s="94" t="s">
        <v>48</v>
      </c>
      <c r="I306" s="38" t="s">
        <v>9</v>
      </c>
      <c r="J306" s="50">
        <v>24.92</v>
      </c>
      <c r="K306" s="73" t="str">
        <f>IF(UPPER($I306)="FIX",ROUND('Ponuka dodávateľa'!$C$3,2),"")</f>
        <v/>
      </c>
      <c r="L306" s="73">
        <f>IF(UPPER($I306)="FIX/SPOT",ROUND('Ponuka dodávateľa'!$C$4,2),"")</f>
        <v>27.86</v>
      </c>
      <c r="M306" s="73" t="str">
        <f>IF(UPPER($I306)="REGULOVANÉ",ROUND('Ponuka dodávateľa'!$C$5,2),"")</f>
        <v/>
      </c>
      <c r="N306" s="74">
        <f>ROUND(IF(UPPER($I306)="FIX", $K306*$O306, IF(UPPER($I306)="SPOT",#REF!* $O306, IF(OR(UPPER($I306)="REGULOVANE",UPPER($I306)="REGULOVANÉ"), $M306*$O306, IF(UPPER($I306)="FIX/SPOT", $L306*$O306, "")))),2)</f>
        <v>694.27</v>
      </c>
      <c r="O306" s="75">
        <f>IF(AND(ISNUMBER(#REF!),ISNUMBER(J306)),AVERAGE(#REF!,J306),IF(ISNUMBER(#REF!),#REF!,IF(ISNUMBER(J306),J306,"")))</f>
        <v>24.92</v>
      </c>
      <c r="P306" s="34" t="s">
        <v>44</v>
      </c>
    </row>
    <row r="307" spans="1:16" ht="31.15" customHeight="1" x14ac:dyDescent="0.25">
      <c r="A307" s="34">
        <v>306</v>
      </c>
      <c r="B307" s="18" t="s">
        <v>726</v>
      </c>
      <c r="C307" s="93" t="s">
        <v>727</v>
      </c>
      <c r="D307" s="93" t="s">
        <v>727</v>
      </c>
      <c r="E307" s="93" t="s">
        <v>732</v>
      </c>
      <c r="F307" s="94" t="s">
        <v>733</v>
      </c>
      <c r="G307" s="94">
        <v>40</v>
      </c>
      <c r="H307" s="94" t="s">
        <v>48</v>
      </c>
      <c r="I307" s="38" t="s">
        <v>9</v>
      </c>
      <c r="J307" s="50">
        <v>8.8469999999999995</v>
      </c>
      <c r="K307" s="73" t="str">
        <f>IF(UPPER($I307)="FIX",ROUND('Ponuka dodávateľa'!$C$3,2),"")</f>
        <v/>
      </c>
      <c r="L307" s="73">
        <f>IF(UPPER($I307)="FIX/SPOT",ROUND('Ponuka dodávateľa'!$C$4,2),"")</f>
        <v>27.86</v>
      </c>
      <c r="M307" s="73" t="str">
        <f>IF(UPPER($I307)="REGULOVANÉ",ROUND('Ponuka dodávateľa'!$C$5,2),"")</f>
        <v/>
      </c>
      <c r="N307" s="74">
        <f>ROUND(IF(UPPER($I307)="FIX", $K307*$O307, IF(UPPER($I307)="SPOT",#REF!* $O307, IF(OR(UPPER($I307)="REGULOVANE",UPPER($I307)="REGULOVANÉ"), $M307*$O307, IF(UPPER($I307)="FIX/SPOT", $L307*$O307, "")))),2)</f>
        <v>246.48</v>
      </c>
      <c r="O307" s="75">
        <f>IF(AND(ISNUMBER(#REF!),ISNUMBER(J307)),AVERAGE(#REF!,J307),IF(ISNUMBER(#REF!),#REF!,IF(ISNUMBER(J307),J307,"")))</f>
        <v>8.8469999999999995</v>
      </c>
      <c r="P307" s="34" t="s">
        <v>44</v>
      </c>
    </row>
    <row r="308" spans="1:16" ht="31.15" customHeight="1" x14ac:dyDescent="0.25">
      <c r="A308" s="34">
        <v>307</v>
      </c>
      <c r="B308" s="18" t="s">
        <v>726</v>
      </c>
      <c r="C308" s="93" t="s">
        <v>727</v>
      </c>
      <c r="D308" s="93" t="s">
        <v>727</v>
      </c>
      <c r="E308" s="93" t="s">
        <v>734</v>
      </c>
      <c r="F308" s="94" t="s">
        <v>735</v>
      </c>
      <c r="G308" s="94">
        <v>60</v>
      </c>
      <c r="H308" s="94" t="s">
        <v>48</v>
      </c>
      <c r="I308" s="38" t="s">
        <v>9</v>
      </c>
      <c r="J308" s="50">
        <v>10.789</v>
      </c>
      <c r="K308" s="73" t="str">
        <f>IF(UPPER($I308)="FIX",ROUND('Ponuka dodávateľa'!$C$3,2),"")</f>
        <v/>
      </c>
      <c r="L308" s="73">
        <f>IF(UPPER($I308)="FIX/SPOT",ROUND('Ponuka dodávateľa'!$C$4,2),"")</f>
        <v>27.86</v>
      </c>
      <c r="M308" s="73" t="str">
        <f>IF(UPPER($I308)="REGULOVANÉ",ROUND('Ponuka dodávateľa'!$C$5,2),"")</f>
        <v/>
      </c>
      <c r="N308" s="74">
        <f>ROUND(IF(UPPER($I308)="FIX", $K308*$O308, IF(UPPER($I308)="SPOT",#REF!* $O308, IF(OR(UPPER($I308)="REGULOVANE",UPPER($I308)="REGULOVANÉ"), $M308*$O308, IF(UPPER($I308)="FIX/SPOT", $L308*$O308, "")))),2)</f>
        <v>300.58</v>
      </c>
      <c r="O308" s="75">
        <f>IF(AND(ISNUMBER(#REF!),ISNUMBER(J308)),AVERAGE(#REF!,J308),IF(ISNUMBER(#REF!),#REF!,IF(ISNUMBER(J308),J308,"")))</f>
        <v>10.789</v>
      </c>
      <c r="P308" s="34" t="s">
        <v>44</v>
      </c>
    </row>
    <row r="309" spans="1:16" ht="31.15" customHeight="1" x14ac:dyDescent="0.25">
      <c r="A309" s="34">
        <v>308</v>
      </c>
      <c r="B309" s="18" t="s">
        <v>726</v>
      </c>
      <c r="C309" s="93" t="s">
        <v>727</v>
      </c>
      <c r="D309" s="93" t="s">
        <v>727</v>
      </c>
      <c r="E309" s="93" t="s">
        <v>736</v>
      </c>
      <c r="F309" s="94" t="s">
        <v>737</v>
      </c>
      <c r="G309" s="94">
        <v>160</v>
      </c>
      <c r="H309" s="94" t="s">
        <v>48</v>
      </c>
      <c r="I309" s="38" t="s">
        <v>9</v>
      </c>
      <c r="J309" s="50">
        <v>4.1559999999999997</v>
      </c>
      <c r="K309" s="73" t="str">
        <f>IF(UPPER($I309)="FIX",ROUND('Ponuka dodávateľa'!$C$3,2),"")</f>
        <v/>
      </c>
      <c r="L309" s="73">
        <f>IF(UPPER($I309)="FIX/SPOT",ROUND('Ponuka dodávateľa'!$C$4,2),"")</f>
        <v>27.86</v>
      </c>
      <c r="M309" s="73" t="str">
        <f>IF(UPPER($I309)="REGULOVANÉ",ROUND('Ponuka dodávateľa'!$C$5,2),"")</f>
        <v/>
      </c>
      <c r="N309" s="74">
        <f>ROUND(IF(UPPER($I309)="FIX", $K309*$O309, IF(UPPER($I309)="SPOT",#REF!* $O309, IF(OR(UPPER($I309)="REGULOVANE",UPPER($I309)="REGULOVANÉ"), $M309*$O309, IF(UPPER($I309)="FIX/SPOT", $L309*$O309, "")))),2)</f>
        <v>115.79</v>
      </c>
      <c r="O309" s="75">
        <f>IF(AND(ISNUMBER(#REF!),ISNUMBER(J309)),AVERAGE(#REF!,J309),IF(ISNUMBER(#REF!),#REF!,IF(ISNUMBER(J309),J309,"")))</f>
        <v>4.1559999999999997</v>
      </c>
      <c r="P309" s="34" t="s">
        <v>44</v>
      </c>
    </row>
    <row r="310" spans="1:16" ht="31.15" customHeight="1" x14ac:dyDescent="0.25">
      <c r="A310" s="34">
        <v>309</v>
      </c>
      <c r="B310" s="18" t="s">
        <v>726</v>
      </c>
      <c r="C310" s="93" t="s">
        <v>727</v>
      </c>
      <c r="D310" s="93" t="s">
        <v>727</v>
      </c>
      <c r="E310" s="93" t="s">
        <v>738</v>
      </c>
      <c r="F310" s="94" t="s">
        <v>739</v>
      </c>
      <c r="G310" s="94">
        <v>32</v>
      </c>
      <c r="H310" s="94" t="s">
        <v>48</v>
      </c>
      <c r="I310" s="38" t="s">
        <v>9</v>
      </c>
      <c r="J310" s="50">
        <v>19.012</v>
      </c>
      <c r="K310" s="73" t="str">
        <f>IF(UPPER($I310)="FIX",ROUND('Ponuka dodávateľa'!$C$3,2),"")</f>
        <v/>
      </c>
      <c r="L310" s="73">
        <f>IF(UPPER($I310)="FIX/SPOT",ROUND('Ponuka dodávateľa'!$C$4,2),"")</f>
        <v>27.86</v>
      </c>
      <c r="M310" s="73" t="str">
        <f>IF(UPPER($I310)="REGULOVANÉ",ROUND('Ponuka dodávateľa'!$C$5,2),"")</f>
        <v/>
      </c>
      <c r="N310" s="74">
        <f>ROUND(IF(UPPER($I310)="FIX", $K310*$O310, IF(UPPER($I310)="SPOT",#REF!* $O310, IF(OR(UPPER($I310)="REGULOVANE",UPPER($I310)="REGULOVANÉ"), $M310*$O310, IF(UPPER($I310)="FIX/SPOT", $L310*$O310, "")))),2)</f>
        <v>529.66999999999996</v>
      </c>
      <c r="O310" s="75">
        <f>IF(AND(ISNUMBER(#REF!),ISNUMBER(J310)),AVERAGE(#REF!,J310),IF(ISNUMBER(#REF!),#REF!,IF(ISNUMBER(J310),J310,"")))</f>
        <v>19.012</v>
      </c>
      <c r="P310" s="34" t="s">
        <v>44</v>
      </c>
    </row>
    <row r="311" spans="1:16" ht="31.15" customHeight="1" x14ac:dyDescent="0.25">
      <c r="A311" s="34">
        <v>310</v>
      </c>
      <c r="B311" s="18" t="s">
        <v>726</v>
      </c>
      <c r="C311" s="93" t="s">
        <v>727</v>
      </c>
      <c r="D311" s="93" t="s">
        <v>727</v>
      </c>
      <c r="E311" s="93" t="s">
        <v>740</v>
      </c>
      <c r="F311" s="94" t="s">
        <v>741</v>
      </c>
      <c r="G311" s="94">
        <v>24.7</v>
      </c>
      <c r="H311" s="94" t="s">
        <v>48</v>
      </c>
      <c r="I311" s="38" t="s">
        <v>9</v>
      </c>
      <c r="J311" s="50">
        <v>6.9649999999999999</v>
      </c>
      <c r="K311" s="73" t="str">
        <f>IF(UPPER($I311)="FIX",ROUND('Ponuka dodávateľa'!$C$3,2),"")</f>
        <v/>
      </c>
      <c r="L311" s="73">
        <f>IF(UPPER($I311)="FIX/SPOT",ROUND('Ponuka dodávateľa'!$C$4,2),"")</f>
        <v>27.86</v>
      </c>
      <c r="M311" s="73" t="str">
        <f>IF(UPPER($I311)="REGULOVANÉ",ROUND('Ponuka dodávateľa'!$C$5,2),"")</f>
        <v/>
      </c>
      <c r="N311" s="74">
        <f>ROUND(IF(UPPER($I311)="FIX", $K311*$O311, IF(UPPER($I311)="SPOT",#REF!* $O311, IF(OR(UPPER($I311)="REGULOVANE",UPPER($I311)="REGULOVANÉ"), $M311*$O311, IF(UPPER($I311)="FIX/SPOT", $L311*$O311, "")))),2)</f>
        <v>194.04</v>
      </c>
      <c r="O311" s="75">
        <f>IF(AND(ISNUMBER(#REF!),ISNUMBER(J311)),AVERAGE(#REF!,J311),IF(ISNUMBER(#REF!),#REF!,IF(ISNUMBER(J311),J311,"")))</f>
        <v>6.9649999999999999</v>
      </c>
      <c r="P311" s="34" t="s">
        <v>44</v>
      </c>
    </row>
    <row r="312" spans="1:16" ht="31.15" customHeight="1" x14ac:dyDescent="0.25">
      <c r="A312" s="34">
        <v>311</v>
      </c>
      <c r="B312" s="18" t="s">
        <v>726</v>
      </c>
      <c r="C312" s="93" t="s">
        <v>727</v>
      </c>
      <c r="D312" s="93" t="s">
        <v>727</v>
      </c>
      <c r="E312" s="93" t="s">
        <v>740</v>
      </c>
      <c r="F312" s="94" t="s">
        <v>742</v>
      </c>
      <c r="G312" s="94">
        <v>24.7</v>
      </c>
      <c r="H312" s="94" t="s">
        <v>53</v>
      </c>
      <c r="I312" s="38" t="s">
        <v>8</v>
      </c>
      <c r="J312" s="50">
        <v>2.2160000000000002</v>
      </c>
      <c r="K312" s="73">
        <f>IF(UPPER($I312)="FIX",ROUND('Ponuka dodávateľa'!$C$3,2),"")</f>
        <v>0</v>
      </c>
      <c r="L312" s="73" t="str">
        <f>IF(UPPER($I312)="FIX/SPOT",ROUND('Ponuka dodávateľa'!$C$4,2),"")</f>
        <v/>
      </c>
      <c r="M312" s="73" t="str">
        <f>IF(UPPER($I312)="REGULOVANÉ",ROUND('Ponuka dodávateľa'!$C$5,2),"")</f>
        <v/>
      </c>
      <c r="N312" s="74">
        <f>ROUND(IF(UPPER($I312)="FIX", $K312*$O312, IF(UPPER($I312)="SPOT",#REF!* $O312, IF(OR(UPPER($I312)="REGULOVANE",UPPER($I312)="REGULOVANÉ"), $M312*$O312, IF(UPPER($I312)="FIX/SPOT", $L312*$O312, "")))),2)</f>
        <v>0</v>
      </c>
      <c r="O312" s="75">
        <f>IF(AND(ISNUMBER(#REF!),ISNUMBER(J312)),AVERAGE(#REF!,J312),IF(ISNUMBER(#REF!),#REF!,IF(ISNUMBER(J312),J312,"")))</f>
        <v>2.2160000000000002</v>
      </c>
      <c r="P312" s="34" t="s">
        <v>44</v>
      </c>
    </row>
    <row r="313" spans="1:16" ht="31.15" customHeight="1" x14ac:dyDescent="0.25">
      <c r="A313" s="34">
        <v>312</v>
      </c>
      <c r="B313" s="18" t="s">
        <v>726</v>
      </c>
      <c r="C313" s="93" t="s">
        <v>727</v>
      </c>
      <c r="D313" s="93" t="s">
        <v>727</v>
      </c>
      <c r="E313" s="93" t="s">
        <v>743</v>
      </c>
      <c r="F313" s="94" t="s">
        <v>744</v>
      </c>
      <c r="G313" s="94">
        <v>25</v>
      </c>
      <c r="H313" s="94" t="s">
        <v>53</v>
      </c>
      <c r="I313" s="38" t="s">
        <v>8</v>
      </c>
      <c r="J313" s="50">
        <v>9.4E-2</v>
      </c>
      <c r="K313" s="73">
        <f>IF(UPPER($I313)="FIX",ROUND('Ponuka dodávateľa'!$C$3,2),"")</f>
        <v>0</v>
      </c>
      <c r="L313" s="73" t="str">
        <f>IF(UPPER($I313)="FIX/SPOT",ROUND('Ponuka dodávateľa'!$C$4,2),"")</f>
        <v/>
      </c>
      <c r="M313" s="73" t="str">
        <f>IF(UPPER($I313)="REGULOVANÉ",ROUND('Ponuka dodávateľa'!$C$5,2),"")</f>
        <v/>
      </c>
      <c r="N313" s="74">
        <f>ROUND(IF(UPPER($I313)="FIX", $K313*$O313, IF(UPPER($I313)="SPOT",#REF!* $O313, IF(OR(UPPER($I313)="REGULOVANE",UPPER($I313)="REGULOVANÉ"), $M313*$O313, IF(UPPER($I313)="FIX/SPOT", $L313*$O313, "")))),2)</f>
        <v>0</v>
      </c>
      <c r="O313" s="75">
        <f>IF(AND(ISNUMBER(#REF!),ISNUMBER(J313)),AVERAGE(#REF!,J313),IF(ISNUMBER(#REF!),#REF!,IF(ISNUMBER(J313),J313,"")))</f>
        <v>9.4E-2</v>
      </c>
      <c r="P313" s="34" t="s">
        <v>44</v>
      </c>
    </row>
    <row r="314" spans="1:16" ht="31.15" customHeight="1" x14ac:dyDescent="0.25">
      <c r="A314" s="34">
        <v>313</v>
      </c>
      <c r="B314" s="18" t="s">
        <v>726</v>
      </c>
      <c r="C314" s="93" t="s">
        <v>727</v>
      </c>
      <c r="D314" s="93" t="s">
        <v>727</v>
      </c>
      <c r="E314" s="93" t="s">
        <v>745</v>
      </c>
      <c r="F314" s="94" t="s">
        <v>746</v>
      </c>
      <c r="G314" s="94">
        <v>25</v>
      </c>
      <c r="H314" s="94" t="s">
        <v>53</v>
      </c>
      <c r="I314" s="38" t="s">
        <v>8</v>
      </c>
      <c r="J314" s="50">
        <v>0.23599999999999999</v>
      </c>
      <c r="K314" s="73">
        <f>IF(UPPER($I314)="FIX",ROUND('Ponuka dodávateľa'!$C$3,2),"")</f>
        <v>0</v>
      </c>
      <c r="L314" s="73" t="str">
        <f>IF(UPPER($I314)="FIX/SPOT",ROUND('Ponuka dodávateľa'!$C$4,2),"")</f>
        <v/>
      </c>
      <c r="M314" s="73" t="str">
        <f>IF(UPPER($I314)="REGULOVANÉ",ROUND('Ponuka dodávateľa'!$C$5,2),"")</f>
        <v/>
      </c>
      <c r="N314" s="74">
        <f>ROUND(IF(UPPER($I314)="FIX", $K314*$O314, IF(UPPER($I314)="SPOT",#REF!* $O314, IF(OR(UPPER($I314)="REGULOVANE",UPPER($I314)="REGULOVANÉ"), $M314*$O314, IF(UPPER($I314)="FIX/SPOT", $L314*$O314, "")))),2)</f>
        <v>0</v>
      </c>
      <c r="O314" s="75">
        <f>IF(AND(ISNUMBER(#REF!),ISNUMBER(J314)),AVERAGE(#REF!,J314),IF(ISNUMBER(#REF!),#REF!,IF(ISNUMBER(J314),J314,"")))</f>
        <v>0.23599999999999999</v>
      </c>
      <c r="P314" s="34" t="s">
        <v>44</v>
      </c>
    </row>
    <row r="315" spans="1:16" ht="31.15" customHeight="1" x14ac:dyDescent="0.25">
      <c r="A315" s="34">
        <v>314</v>
      </c>
      <c r="B315" s="18" t="s">
        <v>726</v>
      </c>
      <c r="C315" s="93" t="s">
        <v>727</v>
      </c>
      <c r="D315" s="93" t="s">
        <v>727</v>
      </c>
      <c r="E315" s="93" t="s">
        <v>747</v>
      </c>
      <c r="F315" s="94" t="s">
        <v>748</v>
      </c>
      <c r="G315" s="94">
        <v>24.7</v>
      </c>
      <c r="H315" s="94" t="s">
        <v>53</v>
      </c>
      <c r="I315" s="38" t="s">
        <v>8</v>
      </c>
      <c r="J315" s="50">
        <v>1.32</v>
      </c>
      <c r="K315" s="73">
        <f>IF(UPPER($I315)="FIX",ROUND('Ponuka dodávateľa'!$C$3,2),"")</f>
        <v>0</v>
      </c>
      <c r="L315" s="73" t="str">
        <f>IF(UPPER($I315)="FIX/SPOT",ROUND('Ponuka dodávateľa'!$C$4,2),"")</f>
        <v/>
      </c>
      <c r="M315" s="73" t="str">
        <f>IF(UPPER($I315)="REGULOVANÉ",ROUND('Ponuka dodávateľa'!$C$5,2),"")</f>
        <v/>
      </c>
      <c r="N315" s="74">
        <f>ROUND(IF(UPPER($I315)="FIX", $K315*$O315, IF(UPPER($I315)="SPOT",#REF!* $O315, IF(OR(UPPER($I315)="REGULOVANE",UPPER($I315)="REGULOVANÉ"), $M315*$O315, IF(UPPER($I315)="FIX/SPOT", $L315*$O315, "")))),2)</f>
        <v>0</v>
      </c>
      <c r="O315" s="75">
        <f>IF(AND(ISNUMBER(#REF!),ISNUMBER(J315)),AVERAGE(#REF!,J315),IF(ISNUMBER(#REF!),#REF!,IF(ISNUMBER(J315),J315,"")))</f>
        <v>1.32</v>
      </c>
      <c r="P315" s="34" t="s">
        <v>44</v>
      </c>
    </row>
    <row r="316" spans="1:16" ht="31.15" customHeight="1" x14ac:dyDescent="0.25">
      <c r="A316" s="34">
        <v>315</v>
      </c>
      <c r="B316" s="18" t="s">
        <v>726</v>
      </c>
      <c r="C316" s="93" t="s">
        <v>727</v>
      </c>
      <c r="D316" s="93" t="s">
        <v>727</v>
      </c>
      <c r="E316" s="93" t="s">
        <v>749</v>
      </c>
      <c r="F316" s="94" t="s">
        <v>750</v>
      </c>
      <c r="G316" s="94">
        <v>33</v>
      </c>
      <c r="H316" s="94" t="s">
        <v>53</v>
      </c>
      <c r="I316" s="38" t="s">
        <v>8</v>
      </c>
      <c r="J316" s="50">
        <v>0.39500000000000002</v>
      </c>
      <c r="K316" s="73">
        <f>IF(UPPER($I316)="FIX",ROUND('Ponuka dodávateľa'!$C$3,2),"")</f>
        <v>0</v>
      </c>
      <c r="L316" s="73" t="str">
        <f>IF(UPPER($I316)="FIX/SPOT",ROUND('Ponuka dodávateľa'!$C$4,2),"")</f>
        <v/>
      </c>
      <c r="M316" s="73" t="str">
        <f>IF(UPPER($I316)="REGULOVANÉ",ROUND('Ponuka dodávateľa'!$C$5,2),"")</f>
        <v/>
      </c>
      <c r="N316" s="74">
        <f>ROUND(IF(UPPER($I316)="FIX", $K316*$O316, IF(UPPER($I316)="SPOT",#REF!* $O316, IF(OR(UPPER($I316)="REGULOVANE",UPPER($I316)="REGULOVANÉ"), $M316*$O316, IF(UPPER($I316)="FIX/SPOT", $L316*$O316, "")))),2)</f>
        <v>0</v>
      </c>
      <c r="O316" s="75">
        <f>IF(AND(ISNUMBER(#REF!),ISNUMBER(J316)),AVERAGE(#REF!,J316),IF(ISNUMBER(#REF!),#REF!,IF(ISNUMBER(J316),J316,"")))</f>
        <v>0.39500000000000002</v>
      </c>
      <c r="P316" s="34" t="s">
        <v>44</v>
      </c>
    </row>
    <row r="317" spans="1:16" ht="46.9" customHeight="1" x14ac:dyDescent="0.25">
      <c r="A317" s="34">
        <v>316</v>
      </c>
      <c r="B317" s="19" t="s">
        <v>751</v>
      </c>
      <c r="C317" s="95" t="s">
        <v>752</v>
      </c>
      <c r="D317" s="95" t="s">
        <v>753</v>
      </c>
      <c r="E317" s="95" t="s">
        <v>754</v>
      </c>
      <c r="F317" s="96" t="s">
        <v>755</v>
      </c>
      <c r="G317" s="96">
        <v>25</v>
      </c>
      <c r="H317" s="96" t="s">
        <v>48</v>
      </c>
      <c r="I317" s="38" t="s">
        <v>9</v>
      </c>
      <c r="J317" s="49">
        <v>4.0679999999999996</v>
      </c>
      <c r="K317" s="73" t="str">
        <f>IF(UPPER($I317)="FIX",ROUND('Ponuka dodávateľa'!$C$3,2),"")</f>
        <v/>
      </c>
      <c r="L317" s="73">
        <f>IF(UPPER($I317)="FIX/SPOT",ROUND('Ponuka dodávateľa'!$C$4,2),"")</f>
        <v>27.86</v>
      </c>
      <c r="M317" s="73" t="str">
        <f>IF(UPPER($I317)="REGULOVANÉ",ROUND('Ponuka dodávateľa'!$C$5,2),"")</f>
        <v/>
      </c>
      <c r="N317" s="74">
        <f>ROUND(IF(UPPER($I317)="FIX", $K317*$O317, IF(UPPER($I317)="SPOT",#REF!* $O317, IF(OR(UPPER($I317)="REGULOVANE",UPPER($I317)="REGULOVANÉ"), $M317*$O317, IF(UPPER($I317)="FIX/SPOT", $L317*$O317, "")))),2)</f>
        <v>113.33</v>
      </c>
      <c r="O317" s="75">
        <f>IF(AND(ISNUMBER(#REF!),ISNUMBER(J317)),AVERAGE(#REF!,J317),IF(ISNUMBER(#REF!),#REF!,IF(ISNUMBER(J317),J317,"")))</f>
        <v>4.0679999999999996</v>
      </c>
      <c r="P317" s="34" t="s">
        <v>44</v>
      </c>
    </row>
    <row r="318" spans="1:16" ht="46.9" customHeight="1" x14ac:dyDescent="0.25">
      <c r="A318" s="34">
        <v>317</v>
      </c>
      <c r="B318" s="19" t="s">
        <v>751</v>
      </c>
      <c r="C318" s="95" t="s">
        <v>752</v>
      </c>
      <c r="D318" s="95" t="s">
        <v>753</v>
      </c>
      <c r="E318" s="95" t="s">
        <v>754</v>
      </c>
      <c r="F318" s="96" t="s">
        <v>756</v>
      </c>
      <c r="G318" s="96">
        <v>50</v>
      </c>
      <c r="H318" s="96" t="s">
        <v>48</v>
      </c>
      <c r="I318" s="38" t="s">
        <v>9</v>
      </c>
      <c r="J318" s="49">
        <v>7.5270000000000001</v>
      </c>
      <c r="K318" s="73" t="str">
        <f>IF(UPPER($I318)="FIX",ROUND('Ponuka dodávateľa'!$C$3,2),"")</f>
        <v/>
      </c>
      <c r="L318" s="73">
        <f>IF(UPPER($I318)="FIX/SPOT",ROUND('Ponuka dodávateľa'!$C$4,2),"")</f>
        <v>27.86</v>
      </c>
      <c r="M318" s="73" t="str">
        <f>IF(UPPER($I318)="REGULOVANÉ",ROUND('Ponuka dodávateľa'!$C$5,2),"")</f>
        <v/>
      </c>
      <c r="N318" s="74">
        <f>ROUND(IF(UPPER($I318)="FIX", $K318*$O318, IF(UPPER($I318)="SPOT",#REF!* $O318, IF(OR(UPPER($I318)="REGULOVANE",UPPER($I318)="REGULOVANÉ"), $M318*$O318, IF(UPPER($I318)="FIX/SPOT", $L318*$O318, "")))),2)</f>
        <v>209.7</v>
      </c>
      <c r="O318" s="75">
        <f>IF(AND(ISNUMBER(#REF!),ISNUMBER(J318)),AVERAGE(#REF!,J318),IF(ISNUMBER(#REF!),#REF!,IF(ISNUMBER(J318),J318,"")))</f>
        <v>7.5270000000000001</v>
      </c>
      <c r="P318" s="34" t="s">
        <v>44</v>
      </c>
    </row>
    <row r="319" spans="1:16" ht="46.9" customHeight="1" x14ac:dyDescent="0.25">
      <c r="A319" s="34">
        <v>318</v>
      </c>
      <c r="B319" s="19" t="s">
        <v>751</v>
      </c>
      <c r="C319" s="95" t="s">
        <v>752</v>
      </c>
      <c r="D319" s="95" t="s">
        <v>753</v>
      </c>
      <c r="E319" s="95" t="s">
        <v>754</v>
      </c>
      <c r="F319" s="96" t="s">
        <v>757</v>
      </c>
      <c r="G319" s="96">
        <v>30</v>
      </c>
      <c r="H319" s="96" t="s">
        <v>48</v>
      </c>
      <c r="I319" s="38" t="s">
        <v>9</v>
      </c>
      <c r="J319" s="49">
        <v>4.5259999999999998</v>
      </c>
      <c r="K319" s="73" t="str">
        <f>IF(UPPER($I319)="FIX",ROUND('Ponuka dodávateľa'!$C$3,2),"")</f>
        <v/>
      </c>
      <c r="L319" s="73">
        <f>IF(UPPER($I319)="FIX/SPOT",ROUND('Ponuka dodávateľa'!$C$4,2),"")</f>
        <v>27.86</v>
      </c>
      <c r="M319" s="73" t="str">
        <f>IF(UPPER($I319)="REGULOVANÉ",ROUND('Ponuka dodávateľa'!$C$5,2),"")</f>
        <v/>
      </c>
      <c r="N319" s="74">
        <f>ROUND(IF(UPPER($I319)="FIX", $K319*$O319, IF(UPPER($I319)="SPOT",#REF!* $O319, IF(OR(UPPER($I319)="REGULOVANE",UPPER($I319)="REGULOVANÉ"), $M319*$O319, IF(UPPER($I319)="FIX/SPOT", $L319*$O319, "")))),2)</f>
        <v>126.09</v>
      </c>
      <c r="O319" s="75">
        <f>IF(AND(ISNUMBER(#REF!),ISNUMBER(J319)),AVERAGE(#REF!,J319),IF(ISNUMBER(#REF!),#REF!,IF(ISNUMBER(J319),J319,"")))</f>
        <v>4.5259999999999998</v>
      </c>
      <c r="P319" s="34" t="s">
        <v>44</v>
      </c>
    </row>
    <row r="320" spans="1:16" ht="46.9" customHeight="1" x14ac:dyDescent="0.25">
      <c r="A320" s="34">
        <v>319</v>
      </c>
      <c r="B320" s="19" t="s">
        <v>751</v>
      </c>
      <c r="C320" s="95" t="s">
        <v>752</v>
      </c>
      <c r="D320" s="95" t="s">
        <v>753</v>
      </c>
      <c r="E320" s="95" t="s">
        <v>754</v>
      </c>
      <c r="F320" s="96" t="s">
        <v>758</v>
      </c>
      <c r="G320" s="96">
        <v>50</v>
      </c>
      <c r="H320" s="96" t="s">
        <v>48</v>
      </c>
      <c r="I320" s="38" t="s">
        <v>9</v>
      </c>
      <c r="J320" s="49">
        <v>3.8</v>
      </c>
      <c r="K320" s="73" t="str">
        <f>IF(UPPER($I320)="FIX",ROUND('Ponuka dodávateľa'!$C$3,2),"")</f>
        <v/>
      </c>
      <c r="L320" s="73">
        <f>IF(UPPER($I320)="FIX/SPOT",ROUND('Ponuka dodávateľa'!$C$4,2),"")</f>
        <v>27.86</v>
      </c>
      <c r="M320" s="73" t="str">
        <f>IF(UPPER($I320)="REGULOVANÉ",ROUND('Ponuka dodávateľa'!$C$5,2),"")</f>
        <v/>
      </c>
      <c r="N320" s="74">
        <f>ROUND(IF(UPPER($I320)="FIX", $K320*$O320, IF(UPPER($I320)="SPOT",#REF!* $O320, IF(OR(UPPER($I320)="REGULOVANE",UPPER($I320)="REGULOVANÉ"), $M320*$O320, IF(UPPER($I320)="FIX/SPOT", $L320*$O320, "")))),2)</f>
        <v>105.87</v>
      </c>
      <c r="O320" s="75">
        <f>IF(AND(ISNUMBER(#REF!),ISNUMBER(J320)),AVERAGE(#REF!,J320),IF(ISNUMBER(#REF!),#REF!,IF(ISNUMBER(J320),J320,"")))</f>
        <v>3.8</v>
      </c>
      <c r="P320" s="34" t="s">
        <v>44</v>
      </c>
    </row>
    <row r="321" spans="1:16" ht="46.9" customHeight="1" x14ac:dyDescent="0.25">
      <c r="A321" s="34">
        <v>320</v>
      </c>
      <c r="B321" s="19" t="s">
        <v>751</v>
      </c>
      <c r="C321" s="95" t="s">
        <v>752</v>
      </c>
      <c r="D321" s="95" t="s">
        <v>753</v>
      </c>
      <c r="E321" s="95" t="s">
        <v>754</v>
      </c>
      <c r="F321" s="96" t="s">
        <v>759</v>
      </c>
      <c r="G321" s="96">
        <v>25</v>
      </c>
      <c r="H321" s="96" t="s">
        <v>53</v>
      </c>
      <c r="I321" s="38" t="s">
        <v>8</v>
      </c>
      <c r="J321" s="49">
        <v>1.9</v>
      </c>
      <c r="K321" s="73">
        <f>IF(UPPER($I321)="FIX",ROUND('Ponuka dodávateľa'!$C$3,2),"")</f>
        <v>0</v>
      </c>
      <c r="L321" s="73" t="str">
        <f>IF(UPPER($I321)="FIX/SPOT",ROUND('Ponuka dodávateľa'!$C$4,2),"")</f>
        <v/>
      </c>
      <c r="M321" s="73" t="str">
        <f>IF(UPPER($I321)="REGULOVANÉ",ROUND('Ponuka dodávateľa'!$C$5,2),"")</f>
        <v/>
      </c>
      <c r="N321" s="74">
        <f>ROUND(IF(UPPER($I321)="FIX", $K321*$O321, IF(UPPER($I321)="SPOT",#REF!* $O321, IF(OR(UPPER($I321)="REGULOVANE",UPPER($I321)="REGULOVANÉ"), $M321*$O321, IF(UPPER($I321)="FIX/SPOT", $L321*$O321, "")))),2)</f>
        <v>0</v>
      </c>
      <c r="O321" s="75">
        <f>IF(AND(ISNUMBER(#REF!),ISNUMBER(J321)),AVERAGE(#REF!,J321),IF(ISNUMBER(#REF!),#REF!,IF(ISNUMBER(J321),J321,"")))</f>
        <v>1.9</v>
      </c>
      <c r="P321" s="34" t="s">
        <v>44</v>
      </c>
    </row>
    <row r="322" spans="1:16" ht="46.9" customHeight="1" x14ac:dyDescent="0.25">
      <c r="A322" s="34">
        <v>321</v>
      </c>
      <c r="B322" s="19" t="s">
        <v>751</v>
      </c>
      <c r="C322" s="95" t="s">
        <v>752</v>
      </c>
      <c r="D322" s="95" t="s">
        <v>753</v>
      </c>
      <c r="E322" s="95" t="s">
        <v>754</v>
      </c>
      <c r="F322" s="96" t="s">
        <v>760</v>
      </c>
      <c r="G322" s="96">
        <v>25</v>
      </c>
      <c r="H322" s="96" t="s">
        <v>53</v>
      </c>
      <c r="I322" s="38" t="s">
        <v>8</v>
      </c>
      <c r="J322" s="49">
        <v>2.74</v>
      </c>
      <c r="K322" s="73">
        <f>IF(UPPER($I322)="FIX",ROUND('Ponuka dodávateľa'!$C$3,2),"")</f>
        <v>0</v>
      </c>
      <c r="L322" s="73" t="str">
        <f>IF(UPPER($I322)="FIX/SPOT",ROUND('Ponuka dodávateľa'!$C$4,2),"")</f>
        <v/>
      </c>
      <c r="M322" s="73" t="str">
        <f>IF(UPPER($I322)="REGULOVANÉ",ROUND('Ponuka dodávateľa'!$C$5,2),"")</f>
        <v/>
      </c>
      <c r="N322" s="74">
        <f>ROUND(IF(UPPER($I322)="FIX", $K322*$O322, IF(UPPER($I322)="SPOT",#REF!* $O322, IF(OR(UPPER($I322)="REGULOVANE",UPPER($I322)="REGULOVANÉ"), $M322*$O322, IF(UPPER($I322)="FIX/SPOT", $L322*$O322, "")))),2)</f>
        <v>0</v>
      </c>
      <c r="O322" s="75">
        <f>IF(AND(ISNUMBER(#REF!),ISNUMBER(J322)),AVERAGE(#REF!,J322),IF(ISNUMBER(#REF!),#REF!,IF(ISNUMBER(J322),J322,"")))</f>
        <v>2.74</v>
      </c>
      <c r="P322" s="34" t="s">
        <v>44</v>
      </c>
    </row>
    <row r="323" spans="1:16" ht="46.9" customHeight="1" x14ac:dyDescent="0.25">
      <c r="A323" s="34">
        <v>322</v>
      </c>
      <c r="B323" s="19" t="s">
        <v>751</v>
      </c>
      <c r="C323" s="95" t="s">
        <v>752</v>
      </c>
      <c r="D323" s="95" t="s">
        <v>753</v>
      </c>
      <c r="E323" s="95" t="s">
        <v>754</v>
      </c>
      <c r="F323" s="96" t="s">
        <v>761</v>
      </c>
      <c r="G323" s="96">
        <v>50</v>
      </c>
      <c r="H323" s="96" t="s">
        <v>53</v>
      </c>
      <c r="I323" s="38" t="s">
        <v>8</v>
      </c>
      <c r="J323" s="49">
        <v>1.82</v>
      </c>
      <c r="K323" s="73">
        <f>IF(UPPER($I323)="FIX",ROUND('Ponuka dodávateľa'!$C$3,2),"")</f>
        <v>0</v>
      </c>
      <c r="L323" s="73" t="str">
        <f>IF(UPPER($I323)="FIX/SPOT",ROUND('Ponuka dodávateľa'!$C$4,2),"")</f>
        <v/>
      </c>
      <c r="M323" s="73" t="str">
        <f>IF(UPPER($I323)="REGULOVANÉ",ROUND('Ponuka dodávateľa'!$C$5,2),"")</f>
        <v/>
      </c>
      <c r="N323" s="74">
        <f>ROUND(IF(UPPER($I323)="FIX", $K323*$O323, IF(UPPER($I323)="SPOT",#REF!* $O323, IF(OR(UPPER($I323)="REGULOVANE",UPPER($I323)="REGULOVANÉ"), $M323*$O323, IF(UPPER($I323)="FIX/SPOT", $L323*$O323, "")))),2)</f>
        <v>0</v>
      </c>
      <c r="O323" s="75">
        <f>IF(AND(ISNUMBER(#REF!),ISNUMBER(J323)),AVERAGE(#REF!,J323),IF(ISNUMBER(#REF!),#REF!,IF(ISNUMBER(J323),J323,"")))</f>
        <v>1.82</v>
      </c>
      <c r="P323" s="34" t="s">
        <v>44</v>
      </c>
    </row>
    <row r="324" spans="1:16" ht="46.9" customHeight="1" x14ac:dyDescent="0.25">
      <c r="A324" s="34">
        <v>323</v>
      </c>
      <c r="B324" s="19" t="s">
        <v>751</v>
      </c>
      <c r="C324" s="95" t="s">
        <v>752</v>
      </c>
      <c r="D324" s="95" t="s">
        <v>753</v>
      </c>
      <c r="E324" s="95" t="s">
        <v>754</v>
      </c>
      <c r="F324" s="96" t="s">
        <v>762</v>
      </c>
      <c r="G324" s="96">
        <v>25</v>
      </c>
      <c r="H324" s="96" t="s">
        <v>53</v>
      </c>
      <c r="I324" s="38" t="s">
        <v>8</v>
      </c>
      <c r="J324" s="49">
        <v>1.05</v>
      </c>
      <c r="K324" s="73">
        <f>IF(UPPER($I324)="FIX",ROUND('Ponuka dodávateľa'!$C$3,2),"")</f>
        <v>0</v>
      </c>
      <c r="L324" s="73" t="str">
        <f>IF(UPPER($I324)="FIX/SPOT",ROUND('Ponuka dodávateľa'!$C$4,2),"")</f>
        <v/>
      </c>
      <c r="M324" s="73" t="str">
        <f>IF(UPPER($I324)="REGULOVANÉ",ROUND('Ponuka dodávateľa'!$C$5,2),"")</f>
        <v/>
      </c>
      <c r="N324" s="74">
        <f>ROUND(IF(UPPER($I324)="FIX", $K324*$O324, IF(UPPER($I324)="SPOT",#REF!* $O324, IF(OR(UPPER($I324)="REGULOVANE",UPPER($I324)="REGULOVANÉ"), $M324*$O324, IF(UPPER($I324)="FIX/SPOT", $L324*$O324, "")))),2)</f>
        <v>0</v>
      </c>
      <c r="O324" s="75">
        <f>IF(AND(ISNUMBER(#REF!),ISNUMBER(J324)),AVERAGE(#REF!,J324),IF(ISNUMBER(#REF!),#REF!,IF(ISNUMBER(J324),J324,"")))</f>
        <v>1.05</v>
      </c>
      <c r="P324" s="34" t="s">
        <v>44</v>
      </c>
    </row>
    <row r="325" spans="1:16" ht="46.9" customHeight="1" x14ac:dyDescent="0.25">
      <c r="A325" s="34">
        <v>324</v>
      </c>
      <c r="B325" s="19" t="s">
        <v>751</v>
      </c>
      <c r="C325" s="95" t="s">
        <v>752</v>
      </c>
      <c r="D325" s="95" t="s">
        <v>753</v>
      </c>
      <c r="E325" s="95" t="s">
        <v>754</v>
      </c>
      <c r="F325" s="96" t="s">
        <v>763</v>
      </c>
      <c r="G325" s="96">
        <v>25</v>
      </c>
      <c r="H325" s="96" t="s">
        <v>53</v>
      </c>
      <c r="I325" s="38" t="s">
        <v>8</v>
      </c>
      <c r="J325" s="49">
        <v>0.94299999999999995</v>
      </c>
      <c r="K325" s="73">
        <f>IF(UPPER($I325)="FIX",ROUND('Ponuka dodávateľa'!$C$3,2),"")</f>
        <v>0</v>
      </c>
      <c r="L325" s="73" t="str">
        <f>IF(UPPER($I325)="FIX/SPOT",ROUND('Ponuka dodávateľa'!$C$4,2),"")</f>
        <v/>
      </c>
      <c r="M325" s="73" t="str">
        <f>IF(UPPER($I325)="REGULOVANÉ",ROUND('Ponuka dodávateľa'!$C$5,2),"")</f>
        <v/>
      </c>
      <c r="N325" s="74">
        <f>ROUND(IF(UPPER($I325)="FIX", $K325*$O325, IF(UPPER($I325)="SPOT",#REF!* $O325, IF(OR(UPPER($I325)="REGULOVANE",UPPER($I325)="REGULOVANÉ"), $M325*$O325, IF(UPPER($I325)="FIX/SPOT", $L325*$O325, "")))),2)</f>
        <v>0</v>
      </c>
      <c r="O325" s="75">
        <f>IF(AND(ISNUMBER(#REF!),ISNUMBER(J325)),AVERAGE(#REF!,J325),IF(ISNUMBER(#REF!),#REF!,IF(ISNUMBER(J325),J325,"")))</f>
        <v>0.94299999999999995</v>
      </c>
      <c r="P325" s="34" t="s">
        <v>44</v>
      </c>
    </row>
    <row r="326" spans="1:16" ht="46.9" customHeight="1" x14ac:dyDescent="0.25">
      <c r="A326" s="34">
        <v>325</v>
      </c>
      <c r="B326" s="19" t="s">
        <v>751</v>
      </c>
      <c r="C326" s="95" t="s">
        <v>752</v>
      </c>
      <c r="D326" s="95" t="s">
        <v>753</v>
      </c>
      <c r="E326" s="95" t="s">
        <v>754</v>
      </c>
      <c r="F326" s="96" t="s">
        <v>764</v>
      </c>
      <c r="G326" s="96">
        <v>25</v>
      </c>
      <c r="H326" s="96" t="s">
        <v>53</v>
      </c>
      <c r="I326" s="38" t="s">
        <v>8</v>
      </c>
      <c r="J326" s="49">
        <v>1.8</v>
      </c>
      <c r="K326" s="73">
        <f>IF(UPPER($I326)="FIX",ROUND('Ponuka dodávateľa'!$C$3,2),"")</f>
        <v>0</v>
      </c>
      <c r="L326" s="73" t="str">
        <f>IF(UPPER($I326)="FIX/SPOT",ROUND('Ponuka dodávateľa'!$C$4,2),"")</f>
        <v/>
      </c>
      <c r="M326" s="73" t="str">
        <f>IF(UPPER($I326)="REGULOVANÉ",ROUND('Ponuka dodávateľa'!$C$5,2),"")</f>
        <v/>
      </c>
      <c r="N326" s="74">
        <f>ROUND(IF(UPPER($I326)="FIX", $K326*$O326, IF(UPPER($I326)="SPOT",#REF!* $O326, IF(OR(UPPER($I326)="REGULOVANE",UPPER($I326)="REGULOVANÉ"), $M326*$O326, IF(UPPER($I326)="FIX/SPOT", $L326*$O326, "")))),2)</f>
        <v>0</v>
      </c>
      <c r="O326" s="75">
        <f>IF(AND(ISNUMBER(#REF!),ISNUMBER(J326)),AVERAGE(#REF!,J326),IF(ISNUMBER(#REF!),#REF!,IF(ISNUMBER(J326),J326,"")))</f>
        <v>1.8</v>
      </c>
      <c r="P326" s="34" t="s">
        <v>44</v>
      </c>
    </row>
    <row r="327" spans="1:16" ht="46.9" customHeight="1" x14ac:dyDescent="0.25">
      <c r="A327" s="34">
        <v>326</v>
      </c>
      <c r="B327" s="19" t="s">
        <v>751</v>
      </c>
      <c r="C327" s="95" t="s">
        <v>752</v>
      </c>
      <c r="D327" s="95" t="s">
        <v>753</v>
      </c>
      <c r="E327" s="95" t="s">
        <v>754</v>
      </c>
      <c r="F327" s="96" t="s">
        <v>765</v>
      </c>
      <c r="G327" s="96">
        <v>25</v>
      </c>
      <c r="H327" s="96" t="s">
        <v>53</v>
      </c>
      <c r="I327" s="38" t="s">
        <v>8</v>
      </c>
      <c r="J327" s="49">
        <v>1.07</v>
      </c>
      <c r="K327" s="73">
        <f>IF(UPPER($I327)="FIX",ROUND('Ponuka dodávateľa'!$C$3,2),"")</f>
        <v>0</v>
      </c>
      <c r="L327" s="73" t="str">
        <f>IF(UPPER($I327)="FIX/SPOT",ROUND('Ponuka dodávateľa'!$C$4,2),"")</f>
        <v/>
      </c>
      <c r="M327" s="73" t="str">
        <f>IF(UPPER($I327)="REGULOVANÉ",ROUND('Ponuka dodávateľa'!$C$5,2),"")</f>
        <v/>
      </c>
      <c r="N327" s="74">
        <f>ROUND(IF(UPPER($I327)="FIX", $K327*$O327, IF(UPPER($I327)="SPOT",#REF!* $O327, IF(OR(UPPER($I327)="REGULOVANE",UPPER($I327)="REGULOVANÉ"), $M327*$O327, IF(UPPER($I327)="FIX/SPOT", $L327*$O327, "")))),2)</f>
        <v>0</v>
      </c>
      <c r="O327" s="75">
        <f>IF(AND(ISNUMBER(#REF!),ISNUMBER(J327)),AVERAGE(#REF!,J327),IF(ISNUMBER(#REF!),#REF!,IF(ISNUMBER(J327),J327,"")))</f>
        <v>1.07</v>
      </c>
      <c r="P327" s="34" t="s">
        <v>44</v>
      </c>
    </row>
    <row r="328" spans="1:16" ht="46.9" customHeight="1" x14ac:dyDescent="0.25">
      <c r="A328" s="34">
        <v>327</v>
      </c>
      <c r="B328" s="19" t="s">
        <v>751</v>
      </c>
      <c r="C328" s="95" t="s">
        <v>752</v>
      </c>
      <c r="D328" s="95" t="s">
        <v>753</v>
      </c>
      <c r="E328" s="95" t="s">
        <v>754</v>
      </c>
      <c r="F328" s="96" t="s">
        <v>766</v>
      </c>
      <c r="G328" s="96">
        <v>25</v>
      </c>
      <c r="H328" s="96" t="s">
        <v>53</v>
      </c>
      <c r="I328" s="38" t="s">
        <v>8</v>
      </c>
      <c r="J328" s="49">
        <v>1.43</v>
      </c>
      <c r="K328" s="73">
        <f>IF(UPPER($I328)="FIX",ROUND('Ponuka dodávateľa'!$C$3,2),"")</f>
        <v>0</v>
      </c>
      <c r="L328" s="73" t="str">
        <f>IF(UPPER($I328)="FIX/SPOT",ROUND('Ponuka dodávateľa'!$C$4,2),"")</f>
        <v/>
      </c>
      <c r="M328" s="73" t="str">
        <f>IF(UPPER($I328)="REGULOVANÉ",ROUND('Ponuka dodávateľa'!$C$5,2),"")</f>
        <v/>
      </c>
      <c r="N328" s="74">
        <f>ROUND(IF(UPPER($I328)="FIX", $K328*$O328, IF(UPPER($I328)="SPOT",#REF!* $O328, IF(OR(UPPER($I328)="REGULOVANE",UPPER($I328)="REGULOVANÉ"), $M328*$O328, IF(UPPER($I328)="FIX/SPOT", $L328*$O328, "")))),2)</f>
        <v>0</v>
      </c>
      <c r="O328" s="75">
        <f>IF(AND(ISNUMBER(#REF!),ISNUMBER(J328)),AVERAGE(#REF!,J328),IF(ISNUMBER(#REF!),#REF!,IF(ISNUMBER(J328),J328,"")))</f>
        <v>1.43</v>
      </c>
      <c r="P328" s="34" t="s">
        <v>44</v>
      </c>
    </row>
    <row r="329" spans="1:16" ht="46.9" customHeight="1" x14ac:dyDescent="0.25">
      <c r="A329" s="34">
        <v>328</v>
      </c>
      <c r="B329" s="19" t="s">
        <v>751</v>
      </c>
      <c r="C329" s="95" t="s">
        <v>752</v>
      </c>
      <c r="D329" s="95" t="s">
        <v>753</v>
      </c>
      <c r="E329" s="95" t="s">
        <v>754</v>
      </c>
      <c r="F329" s="96" t="s">
        <v>767</v>
      </c>
      <c r="G329" s="96">
        <v>25</v>
      </c>
      <c r="H329" s="96" t="s">
        <v>53</v>
      </c>
      <c r="I329" s="38" t="s">
        <v>8</v>
      </c>
      <c r="J329" s="49">
        <v>1.08</v>
      </c>
      <c r="K329" s="73">
        <f>IF(UPPER($I329)="FIX",ROUND('Ponuka dodávateľa'!$C$3,2),"")</f>
        <v>0</v>
      </c>
      <c r="L329" s="73" t="str">
        <f>IF(UPPER($I329)="FIX/SPOT",ROUND('Ponuka dodávateľa'!$C$4,2),"")</f>
        <v/>
      </c>
      <c r="M329" s="73" t="str">
        <f>IF(UPPER($I329)="REGULOVANÉ",ROUND('Ponuka dodávateľa'!$C$5,2),"")</f>
        <v/>
      </c>
      <c r="N329" s="74">
        <f>ROUND(IF(UPPER($I329)="FIX", $K329*$O329, IF(UPPER($I329)="SPOT",#REF!* $O329, IF(OR(UPPER($I329)="REGULOVANE",UPPER($I329)="REGULOVANÉ"), $M329*$O329, IF(UPPER($I329)="FIX/SPOT", $L329*$O329, "")))),2)</f>
        <v>0</v>
      </c>
      <c r="O329" s="75">
        <f>IF(AND(ISNUMBER(#REF!),ISNUMBER(J329)),AVERAGE(#REF!,J329),IF(ISNUMBER(#REF!),#REF!,IF(ISNUMBER(J329),J329,"")))</f>
        <v>1.08</v>
      </c>
      <c r="P329" s="34" t="s">
        <v>44</v>
      </c>
    </row>
    <row r="330" spans="1:16" ht="46.9" customHeight="1" x14ac:dyDescent="0.25">
      <c r="A330" s="34">
        <v>329</v>
      </c>
      <c r="B330" s="19" t="s">
        <v>751</v>
      </c>
      <c r="C330" s="95" t="s">
        <v>752</v>
      </c>
      <c r="D330" s="95" t="s">
        <v>753</v>
      </c>
      <c r="E330" s="95" t="s">
        <v>754</v>
      </c>
      <c r="F330" s="96" t="s">
        <v>768</v>
      </c>
      <c r="G330" s="96">
        <v>25</v>
      </c>
      <c r="H330" s="96" t="s">
        <v>53</v>
      </c>
      <c r="I330" s="38" t="s">
        <v>8</v>
      </c>
      <c r="J330" s="49">
        <v>1.1200000000000001</v>
      </c>
      <c r="K330" s="73">
        <f>IF(UPPER($I330)="FIX",ROUND('Ponuka dodávateľa'!$C$3,2),"")</f>
        <v>0</v>
      </c>
      <c r="L330" s="73" t="str">
        <f>IF(UPPER($I330)="FIX/SPOT",ROUND('Ponuka dodávateľa'!$C$4,2),"")</f>
        <v/>
      </c>
      <c r="M330" s="73" t="str">
        <f>IF(UPPER($I330)="REGULOVANÉ",ROUND('Ponuka dodávateľa'!$C$5,2),"")</f>
        <v/>
      </c>
      <c r="N330" s="74">
        <f>ROUND(IF(UPPER($I330)="FIX", $K330*$O330, IF(UPPER($I330)="SPOT",#REF!* $O330, IF(OR(UPPER($I330)="REGULOVANE",UPPER($I330)="REGULOVANÉ"), $M330*$O330, IF(UPPER($I330)="FIX/SPOT", $L330*$O330, "")))),2)</f>
        <v>0</v>
      </c>
      <c r="O330" s="75">
        <f>IF(AND(ISNUMBER(#REF!),ISNUMBER(J330)),AVERAGE(#REF!,J330),IF(ISNUMBER(#REF!),#REF!,IF(ISNUMBER(J330),J330,"")))</f>
        <v>1.1200000000000001</v>
      </c>
      <c r="P330" s="34" t="s">
        <v>44</v>
      </c>
    </row>
    <row r="331" spans="1:16" ht="46.9" customHeight="1" x14ac:dyDescent="0.25">
      <c r="A331" s="34">
        <v>330</v>
      </c>
      <c r="B331" s="19" t="s">
        <v>751</v>
      </c>
      <c r="C331" s="95" t="s">
        <v>752</v>
      </c>
      <c r="D331" s="95" t="s">
        <v>753</v>
      </c>
      <c r="E331" s="95" t="s">
        <v>754</v>
      </c>
      <c r="F331" s="96" t="s">
        <v>769</v>
      </c>
      <c r="G331" s="96">
        <v>25</v>
      </c>
      <c r="H331" s="96" t="s">
        <v>53</v>
      </c>
      <c r="I331" s="38" t="s">
        <v>8</v>
      </c>
      <c r="J331" s="49">
        <v>0.82899999999999996</v>
      </c>
      <c r="K331" s="73">
        <f>IF(UPPER($I331)="FIX",ROUND('Ponuka dodávateľa'!$C$3,2),"")</f>
        <v>0</v>
      </c>
      <c r="L331" s="73" t="str">
        <f>IF(UPPER($I331)="FIX/SPOT",ROUND('Ponuka dodávateľa'!$C$4,2),"")</f>
        <v/>
      </c>
      <c r="M331" s="73" t="str">
        <f>IF(UPPER($I331)="REGULOVANÉ",ROUND('Ponuka dodávateľa'!$C$5,2),"")</f>
        <v/>
      </c>
      <c r="N331" s="74">
        <f>ROUND(IF(UPPER($I331)="FIX", $K331*$O331, IF(UPPER($I331)="SPOT",#REF!* $O331, IF(OR(UPPER($I331)="REGULOVANE",UPPER($I331)="REGULOVANÉ"), $M331*$O331, IF(UPPER($I331)="FIX/SPOT", $L331*$O331, "")))),2)</f>
        <v>0</v>
      </c>
      <c r="O331" s="75">
        <f>IF(AND(ISNUMBER(#REF!),ISNUMBER(J331)),AVERAGE(#REF!,J331),IF(ISNUMBER(#REF!),#REF!,IF(ISNUMBER(J331),J331,"")))</f>
        <v>0.82899999999999996</v>
      </c>
      <c r="P331" s="34" t="s">
        <v>44</v>
      </c>
    </row>
    <row r="332" spans="1:16" ht="46.9" customHeight="1" x14ac:dyDescent="0.25">
      <c r="A332" s="34">
        <v>331</v>
      </c>
      <c r="B332" s="19" t="s">
        <v>751</v>
      </c>
      <c r="C332" s="95" t="s">
        <v>752</v>
      </c>
      <c r="D332" s="95" t="s">
        <v>753</v>
      </c>
      <c r="E332" s="95" t="s">
        <v>754</v>
      </c>
      <c r="F332" s="96" t="s">
        <v>770</v>
      </c>
      <c r="G332" s="96">
        <v>25</v>
      </c>
      <c r="H332" s="96" t="s">
        <v>53</v>
      </c>
      <c r="I332" s="38" t="s">
        <v>8</v>
      </c>
      <c r="J332" s="49">
        <v>0.64100000000000001</v>
      </c>
      <c r="K332" s="73">
        <f>IF(UPPER($I332)="FIX",ROUND('Ponuka dodávateľa'!$C$3,2),"")</f>
        <v>0</v>
      </c>
      <c r="L332" s="73" t="str">
        <f>IF(UPPER($I332)="FIX/SPOT",ROUND('Ponuka dodávateľa'!$C$4,2),"")</f>
        <v/>
      </c>
      <c r="M332" s="73" t="str">
        <f>IF(UPPER($I332)="REGULOVANÉ",ROUND('Ponuka dodávateľa'!$C$5,2),"")</f>
        <v/>
      </c>
      <c r="N332" s="74">
        <f>ROUND(IF(UPPER($I332)="FIX", $K332*$O332, IF(UPPER($I332)="SPOT",#REF!* $O332, IF(OR(UPPER($I332)="REGULOVANE",UPPER($I332)="REGULOVANÉ"), $M332*$O332, IF(UPPER($I332)="FIX/SPOT", $L332*$O332, "")))),2)</f>
        <v>0</v>
      </c>
      <c r="O332" s="75">
        <f>IF(AND(ISNUMBER(#REF!),ISNUMBER(J332)),AVERAGE(#REF!,J332),IF(ISNUMBER(#REF!),#REF!,IF(ISNUMBER(J332),J332,"")))</f>
        <v>0.64100000000000001</v>
      </c>
      <c r="P332" s="34" t="s">
        <v>44</v>
      </c>
    </row>
    <row r="333" spans="1:16" ht="46.9" customHeight="1" x14ac:dyDescent="0.25">
      <c r="A333" s="34">
        <v>332</v>
      </c>
      <c r="B333" s="19" t="s">
        <v>751</v>
      </c>
      <c r="C333" s="95" t="s">
        <v>752</v>
      </c>
      <c r="D333" s="95" t="s">
        <v>753</v>
      </c>
      <c r="E333" s="95" t="s">
        <v>754</v>
      </c>
      <c r="F333" s="96" t="s">
        <v>771</v>
      </c>
      <c r="G333" s="96">
        <v>25</v>
      </c>
      <c r="H333" s="96" t="s">
        <v>53</v>
      </c>
      <c r="I333" s="38" t="s">
        <v>8</v>
      </c>
      <c r="J333" s="49">
        <v>0.09</v>
      </c>
      <c r="K333" s="73">
        <f>IF(UPPER($I333)="FIX",ROUND('Ponuka dodávateľa'!$C$3,2),"")</f>
        <v>0</v>
      </c>
      <c r="L333" s="73" t="str">
        <f>IF(UPPER($I333)="FIX/SPOT",ROUND('Ponuka dodávateľa'!$C$4,2),"")</f>
        <v/>
      </c>
      <c r="M333" s="73" t="str">
        <f>IF(UPPER($I333)="REGULOVANÉ",ROUND('Ponuka dodávateľa'!$C$5,2),"")</f>
        <v/>
      </c>
      <c r="N333" s="74">
        <f>ROUND(IF(UPPER($I333)="FIX", $K333*$O333, IF(UPPER($I333)="SPOT",#REF!* $O333, IF(OR(UPPER($I333)="REGULOVANE",UPPER($I333)="REGULOVANÉ"), $M333*$O333, IF(UPPER($I333)="FIX/SPOT", $L333*$O333, "")))),2)</f>
        <v>0</v>
      </c>
      <c r="O333" s="75">
        <f>IF(AND(ISNUMBER(#REF!),ISNUMBER(J333)),AVERAGE(#REF!,J333),IF(ISNUMBER(#REF!),#REF!,IF(ISNUMBER(J333),J333,"")))</f>
        <v>0.09</v>
      </c>
      <c r="P333" s="34" t="s">
        <v>44</v>
      </c>
    </row>
    <row r="334" spans="1:16" ht="46.9" customHeight="1" x14ac:dyDescent="0.25">
      <c r="A334" s="34">
        <v>333</v>
      </c>
      <c r="B334" s="19" t="s">
        <v>751</v>
      </c>
      <c r="C334" s="95" t="s">
        <v>752</v>
      </c>
      <c r="D334" s="95" t="s">
        <v>772</v>
      </c>
      <c r="E334" s="95" t="s">
        <v>773</v>
      </c>
      <c r="F334" s="96" t="s">
        <v>774</v>
      </c>
      <c r="G334" s="96">
        <v>25</v>
      </c>
      <c r="H334" s="96" t="s">
        <v>53</v>
      </c>
      <c r="I334" s="38" t="s">
        <v>8</v>
      </c>
      <c r="J334" s="49">
        <v>1.19</v>
      </c>
      <c r="K334" s="73">
        <f>IF(UPPER($I334)="FIX",ROUND('Ponuka dodávateľa'!$C$3,2),"")</f>
        <v>0</v>
      </c>
      <c r="L334" s="73" t="str">
        <f>IF(UPPER($I334)="FIX/SPOT",ROUND('Ponuka dodávateľa'!$C$4,2),"")</f>
        <v/>
      </c>
      <c r="M334" s="73" t="str">
        <f>IF(UPPER($I334)="REGULOVANÉ",ROUND('Ponuka dodávateľa'!$C$5,2),"")</f>
        <v/>
      </c>
      <c r="N334" s="74">
        <f>ROUND(IF(UPPER($I334)="FIX", $K334*$O334, IF(UPPER($I334)="SPOT",#REF!* $O334, IF(OR(UPPER($I334)="REGULOVANE",UPPER($I334)="REGULOVANÉ"), $M334*$O334, IF(UPPER($I334)="FIX/SPOT", $L334*$O334, "")))),2)</f>
        <v>0</v>
      </c>
      <c r="O334" s="75">
        <f>IF(AND(ISNUMBER(#REF!),ISNUMBER(J334)),AVERAGE(#REF!,J334),IF(ISNUMBER(#REF!),#REF!,IF(ISNUMBER(J334),J334,"")))</f>
        <v>1.19</v>
      </c>
      <c r="P334" s="34" t="s">
        <v>44</v>
      </c>
    </row>
    <row r="335" spans="1:16" ht="46.9" customHeight="1" x14ac:dyDescent="0.25">
      <c r="A335" s="34">
        <v>334</v>
      </c>
      <c r="B335" s="19" t="s">
        <v>751</v>
      </c>
      <c r="C335" s="95" t="s">
        <v>752</v>
      </c>
      <c r="D335" s="95" t="s">
        <v>775</v>
      </c>
      <c r="E335" s="95" t="s">
        <v>776</v>
      </c>
      <c r="F335" s="96" t="s">
        <v>777</v>
      </c>
      <c r="G335" s="96">
        <v>25</v>
      </c>
      <c r="H335" s="96" t="s">
        <v>53</v>
      </c>
      <c r="I335" s="38" t="s">
        <v>8</v>
      </c>
      <c r="J335" s="49">
        <v>0.32100000000000001</v>
      </c>
      <c r="K335" s="73">
        <f>IF(UPPER($I335)="FIX",ROUND('Ponuka dodávateľa'!$C$3,2),"")</f>
        <v>0</v>
      </c>
      <c r="L335" s="73" t="str">
        <f>IF(UPPER($I335)="FIX/SPOT",ROUND('Ponuka dodávateľa'!$C$4,2),"")</f>
        <v/>
      </c>
      <c r="M335" s="73" t="str">
        <f>IF(UPPER($I335)="REGULOVANÉ",ROUND('Ponuka dodávateľa'!$C$5,2),"")</f>
        <v/>
      </c>
      <c r="N335" s="74">
        <f>ROUND(IF(UPPER($I335)="FIX", $K335*$O335, IF(UPPER($I335)="SPOT",#REF!* $O335, IF(OR(UPPER($I335)="REGULOVANE",UPPER($I335)="REGULOVANÉ"), $M335*$O335, IF(UPPER($I335)="FIX/SPOT", $L335*$O335, "")))),2)</f>
        <v>0</v>
      </c>
      <c r="O335" s="75">
        <f>IF(AND(ISNUMBER(#REF!),ISNUMBER(J335)),AVERAGE(#REF!,J335),IF(ISNUMBER(#REF!),#REF!,IF(ISNUMBER(J335),J335,"")))</f>
        <v>0.32100000000000001</v>
      </c>
      <c r="P335" s="34" t="s">
        <v>44</v>
      </c>
    </row>
    <row r="336" spans="1:16" ht="46.9" customHeight="1" x14ac:dyDescent="0.25">
      <c r="A336" s="34">
        <v>335</v>
      </c>
      <c r="B336" s="20" t="s">
        <v>778</v>
      </c>
      <c r="C336" s="97" t="s">
        <v>779</v>
      </c>
      <c r="D336" s="97" t="s">
        <v>780</v>
      </c>
      <c r="E336" s="97" t="s">
        <v>781</v>
      </c>
      <c r="F336" s="98" t="s">
        <v>782</v>
      </c>
      <c r="G336" s="98">
        <v>50</v>
      </c>
      <c r="H336" s="98" t="s">
        <v>48</v>
      </c>
      <c r="I336" s="38" t="s">
        <v>9</v>
      </c>
      <c r="J336" s="48">
        <v>37.39</v>
      </c>
      <c r="K336" s="73" t="str">
        <f>IF(UPPER($I336)="FIX",ROUND('Ponuka dodávateľa'!$C$3,2),"")</f>
        <v/>
      </c>
      <c r="L336" s="73">
        <f>IF(UPPER($I336)="FIX/SPOT",ROUND('Ponuka dodávateľa'!$C$4,2),"")</f>
        <v>27.86</v>
      </c>
      <c r="M336" s="73" t="str">
        <f>IF(UPPER($I336)="REGULOVANÉ",ROUND('Ponuka dodávateľa'!$C$5,2),"")</f>
        <v/>
      </c>
      <c r="N336" s="74">
        <f>ROUND(IF(UPPER($I336)="FIX", $K336*$O336, IF(UPPER($I336)="SPOT",#REF!* $O336, IF(OR(UPPER($I336)="REGULOVANE",UPPER($I336)="REGULOVANÉ"), $M336*$O336, IF(UPPER($I336)="FIX/SPOT", $L336*$O336, "")))),2)</f>
        <v>1041.69</v>
      </c>
      <c r="O336" s="75">
        <f>IF(AND(ISNUMBER(#REF!),ISNUMBER(J336)),AVERAGE(#REF!,J336),IF(ISNUMBER(#REF!),#REF!,IF(ISNUMBER(J336),J336,"")))</f>
        <v>37.39</v>
      </c>
      <c r="P336" s="34" t="s">
        <v>134</v>
      </c>
    </row>
    <row r="337" spans="1:16" ht="46.9" customHeight="1" x14ac:dyDescent="0.25">
      <c r="A337" s="34">
        <v>336</v>
      </c>
      <c r="B337" s="20" t="s">
        <v>778</v>
      </c>
      <c r="C337" s="97" t="s">
        <v>779</v>
      </c>
      <c r="D337" s="97" t="s">
        <v>783</v>
      </c>
      <c r="E337" s="97" t="s">
        <v>784</v>
      </c>
      <c r="F337" s="98" t="s">
        <v>785</v>
      </c>
      <c r="G337" s="98">
        <v>85</v>
      </c>
      <c r="H337" s="98" t="s">
        <v>48</v>
      </c>
      <c r="I337" s="38" t="s">
        <v>9</v>
      </c>
      <c r="J337" s="48">
        <v>4.07</v>
      </c>
      <c r="K337" s="73" t="str">
        <f>IF(UPPER($I337)="FIX",ROUND('Ponuka dodávateľa'!$C$3,2),"")</f>
        <v/>
      </c>
      <c r="L337" s="73">
        <f>IF(UPPER($I337)="FIX/SPOT",ROUND('Ponuka dodávateľa'!$C$4,2),"")</f>
        <v>27.86</v>
      </c>
      <c r="M337" s="73" t="str">
        <f>IF(UPPER($I337)="REGULOVANÉ",ROUND('Ponuka dodávateľa'!$C$5,2),"")</f>
        <v/>
      </c>
      <c r="N337" s="74">
        <f>ROUND(IF(UPPER($I337)="FIX", $K337*$O337, IF(UPPER($I337)="SPOT",#REF!* $O337, IF(OR(UPPER($I337)="REGULOVANE",UPPER($I337)="REGULOVANÉ"), $M337*$O337, IF(UPPER($I337)="FIX/SPOT", $L337*$O337, "")))),2)</f>
        <v>113.39</v>
      </c>
      <c r="O337" s="75">
        <f>IF(AND(ISNUMBER(#REF!),ISNUMBER(J337)),AVERAGE(#REF!,J337),IF(ISNUMBER(#REF!),#REF!,IF(ISNUMBER(J337),J337,"")))</f>
        <v>4.07</v>
      </c>
      <c r="P337" s="34" t="s">
        <v>44</v>
      </c>
    </row>
    <row r="338" spans="1:16" ht="46.9" customHeight="1" x14ac:dyDescent="0.25">
      <c r="A338" s="34">
        <v>337</v>
      </c>
      <c r="B338" s="20" t="s">
        <v>778</v>
      </c>
      <c r="C338" s="97" t="s">
        <v>779</v>
      </c>
      <c r="D338" s="97" t="s">
        <v>786</v>
      </c>
      <c r="E338" s="97" t="s">
        <v>787</v>
      </c>
      <c r="F338" s="98" t="s">
        <v>788</v>
      </c>
      <c r="G338" s="98">
        <v>100</v>
      </c>
      <c r="H338" s="98" t="s">
        <v>48</v>
      </c>
      <c r="I338" s="38" t="s">
        <v>9</v>
      </c>
      <c r="J338" s="48">
        <v>120.99</v>
      </c>
      <c r="K338" s="73" t="str">
        <f>IF(UPPER($I338)="FIX",ROUND('Ponuka dodávateľa'!$C$3,2),"")</f>
        <v/>
      </c>
      <c r="L338" s="73">
        <f>IF(UPPER($I338)="FIX/SPOT",ROUND('Ponuka dodávateľa'!$C$4,2),"")</f>
        <v>27.86</v>
      </c>
      <c r="M338" s="73" t="str">
        <f>IF(UPPER($I338)="REGULOVANÉ",ROUND('Ponuka dodávateľa'!$C$5,2),"")</f>
        <v/>
      </c>
      <c r="N338" s="74">
        <f>ROUND(IF(UPPER($I338)="FIX", $K338*$O338, IF(UPPER($I338)="SPOT",#REF!* $O338, IF(OR(UPPER($I338)="REGULOVANE",UPPER($I338)="REGULOVANÉ"), $M338*$O338, IF(UPPER($I338)="FIX/SPOT", $L338*$O338, "")))),2)</f>
        <v>3370.78</v>
      </c>
      <c r="O338" s="75">
        <f>IF(AND(ISNUMBER(#REF!),ISNUMBER(J338)),AVERAGE(#REF!,J338),IF(ISNUMBER(#REF!),#REF!,IF(ISNUMBER(J338),J338,"")))</f>
        <v>120.99</v>
      </c>
      <c r="P338" s="34" t="s">
        <v>44</v>
      </c>
    </row>
    <row r="339" spans="1:16" ht="46.9" customHeight="1" x14ac:dyDescent="0.25">
      <c r="A339" s="34">
        <v>338</v>
      </c>
      <c r="B339" s="20" t="s">
        <v>778</v>
      </c>
      <c r="C339" s="97" t="s">
        <v>779</v>
      </c>
      <c r="D339" s="97" t="s">
        <v>789</v>
      </c>
      <c r="E339" s="97" t="s">
        <v>790</v>
      </c>
      <c r="F339" s="98" t="s">
        <v>791</v>
      </c>
      <c r="G339" s="98">
        <v>50</v>
      </c>
      <c r="H339" s="98" t="s">
        <v>48</v>
      </c>
      <c r="I339" s="38" t="s">
        <v>9</v>
      </c>
      <c r="J339" s="48">
        <v>29.6</v>
      </c>
      <c r="K339" s="73" t="str">
        <f>IF(UPPER($I339)="FIX",ROUND('Ponuka dodávateľa'!$C$3,2),"")</f>
        <v/>
      </c>
      <c r="L339" s="73">
        <f>IF(UPPER($I339)="FIX/SPOT",ROUND('Ponuka dodávateľa'!$C$4,2),"")</f>
        <v>27.86</v>
      </c>
      <c r="M339" s="73" t="str">
        <f>IF(UPPER($I339)="REGULOVANÉ",ROUND('Ponuka dodávateľa'!$C$5,2),"")</f>
        <v/>
      </c>
      <c r="N339" s="74">
        <f>ROUND(IF(UPPER($I339)="FIX", $K339*$O339, IF(UPPER($I339)="SPOT",#REF!* $O339, IF(OR(UPPER($I339)="REGULOVANE",UPPER($I339)="REGULOVANÉ"), $M339*$O339, IF(UPPER($I339)="FIX/SPOT", $L339*$O339, "")))),2)</f>
        <v>824.66</v>
      </c>
      <c r="O339" s="75">
        <f>IF(AND(ISNUMBER(#REF!),ISNUMBER(J339)),AVERAGE(#REF!,J339),IF(ISNUMBER(#REF!),#REF!,IF(ISNUMBER(J339),J339,"")))</f>
        <v>29.6</v>
      </c>
      <c r="P339" s="34" t="s">
        <v>44</v>
      </c>
    </row>
    <row r="340" spans="1:16" ht="46.9" customHeight="1" x14ac:dyDescent="0.25">
      <c r="A340" s="34">
        <v>339</v>
      </c>
      <c r="B340" s="20" t="s">
        <v>778</v>
      </c>
      <c r="C340" s="97" t="s">
        <v>779</v>
      </c>
      <c r="D340" s="97" t="s">
        <v>792</v>
      </c>
      <c r="E340" s="97" t="s">
        <v>793</v>
      </c>
      <c r="F340" s="98" t="s">
        <v>794</v>
      </c>
      <c r="G340" s="98">
        <v>25</v>
      </c>
      <c r="H340" s="98" t="s">
        <v>53</v>
      </c>
      <c r="I340" s="38" t="s">
        <v>8</v>
      </c>
      <c r="J340" s="48">
        <v>2.71</v>
      </c>
      <c r="K340" s="73">
        <f>IF(UPPER($I340)="FIX",ROUND('Ponuka dodávateľa'!$C$3,2),"")</f>
        <v>0</v>
      </c>
      <c r="L340" s="73" t="str">
        <f>IF(UPPER($I340)="FIX/SPOT",ROUND('Ponuka dodávateľa'!$C$4,2),"")</f>
        <v/>
      </c>
      <c r="M340" s="73" t="str">
        <f>IF(UPPER($I340)="REGULOVANÉ",ROUND('Ponuka dodávateľa'!$C$5,2),"")</f>
        <v/>
      </c>
      <c r="N340" s="74">
        <f>ROUND(IF(UPPER($I340)="FIX", $K340*$O340, IF(UPPER($I340)="SPOT",#REF!* $O340, IF(OR(UPPER($I340)="REGULOVANE",UPPER($I340)="REGULOVANÉ"), $M340*$O340, IF(UPPER($I340)="FIX/SPOT", $L340*$O340, "")))),2)</f>
        <v>0</v>
      </c>
      <c r="O340" s="75">
        <f>IF(AND(ISNUMBER(#REF!),ISNUMBER(J340)),AVERAGE(#REF!,J340),IF(ISNUMBER(#REF!),#REF!,IF(ISNUMBER(J340),J340,"")))</f>
        <v>2.71</v>
      </c>
      <c r="P340" s="34" t="s">
        <v>44</v>
      </c>
    </row>
    <row r="341" spans="1:16" ht="46.9" customHeight="1" x14ac:dyDescent="0.25">
      <c r="A341" s="34">
        <v>340</v>
      </c>
      <c r="B341" s="20" t="s">
        <v>778</v>
      </c>
      <c r="C341" s="97" t="s">
        <v>779</v>
      </c>
      <c r="D341" s="97" t="s">
        <v>792</v>
      </c>
      <c r="E341" s="97" t="s">
        <v>795</v>
      </c>
      <c r="F341" s="98" t="s">
        <v>796</v>
      </c>
      <c r="G341" s="98">
        <v>100</v>
      </c>
      <c r="H341" s="98" t="s">
        <v>48</v>
      </c>
      <c r="I341" s="38" t="s">
        <v>9</v>
      </c>
      <c r="J341" s="48">
        <v>5.92</v>
      </c>
      <c r="K341" s="73" t="str">
        <f>IF(UPPER($I341)="FIX",ROUND('Ponuka dodávateľa'!$C$3,2),"")</f>
        <v/>
      </c>
      <c r="L341" s="73">
        <f>IF(UPPER($I341)="FIX/SPOT",ROUND('Ponuka dodávateľa'!$C$4,2),"")</f>
        <v>27.86</v>
      </c>
      <c r="M341" s="73" t="str">
        <f>IF(UPPER($I341)="REGULOVANÉ",ROUND('Ponuka dodávateľa'!$C$5,2),"")</f>
        <v/>
      </c>
      <c r="N341" s="74">
        <f>ROUND(IF(UPPER($I341)="FIX", $K341*$O341, IF(UPPER($I341)="SPOT",#REF!* $O341, IF(OR(UPPER($I341)="REGULOVANE",UPPER($I341)="REGULOVANÉ"), $M341*$O341, IF(UPPER($I341)="FIX/SPOT", $L341*$O341, "")))),2)</f>
        <v>164.93</v>
      </c>
      <c r="O341" s="75">
        <f>IF(AND(ISNUMBER(#REF!),ISNUMBER(J341)),AVERAGE(#REF!,J341),IF(ISNUMBER(#REF!),#REF!,IF(ISNUMBER(J341),J341,"")))</f>
        <v>5.92</v>
      </c>
      <c r="P341" s="34" t="s">
        <v>44</v>
      </c>
    </row>
    <row r="342" spans="1:16" ht="46.9" customHeight="1" x14ac:dyDescent="0.25">
      <c r="A342" s="34">
        <v>341</v>
      </c>
      <c r="B342" s="20" t="s">
        <v>778</v>
      </c>
      <c r="C342" s="97" t="s">
        <v>779</v>
      </c>
      <c r="D342" s="97" t="s">
        <v>792</v>
      </c>
      <c r="E342" s="97" t="s">
        <v>797</v>
      </c>
      <c r="F342" s="98" t="s">
        <v>798</v>
      </c>
      <c r="G342" s="98">
        <v>250</v>
      </c>
      <c r="H342" s="98" t="s">
        <v>48</v>
      </c>
      <c r="I342" s="38" t="s">
        <v>9</v>
      </c>
      <c r="J342" s="48">
        <v>75.69</v>
      </c>
      <c r="K342" s="73" t="str">
        <f>IF(UPPER($I342)="FIX",ROUND('Ponuka dodávateľa'!$C$3,2),"")</f>
        <v/>
      </c>
      <c r="L342" s="73">
        <f>IF(UPPER($I342)="FIX/SPOT",ROUND('Ponuka dodávateľa'!$C$4,2),"")</f>
        <v>27.86</v>
      </c>
      <c r="M342" s="73" t="str">
        <f>IF(UPPER($I342)="REGULOVANÉ",ROUND('Ponuka dodávateľa'!$C$5,2),"")</f>
        <v/>
      </c>
      <c r="N342" s="74">
        <f>ROUND(IF(UPPER($I342)="FIX", $K342*$O342, IF(UPPER($I342)="SPOT",#REF!* $O342, IF(OR(UPPER($I342)="REGULOVANE",UPPER($I342)="REGULOVANÉ"), $M342*$O342, IF(UPPER($I342)="FIX/SPOT", $L342*$O342, "")))),2)</f>
        <v>2108.7199999999998</v>
      </c>
      <c r="O342" s="75">
        <f>IF(AND(ISNUMBER(#REF!),ISNUMBER(J342)),AVERAGE(#REF!,J342),IF(ISNUMBER(#REF!),#REF!,IF(ISNUMBER(J342),J342,"")))</f>
        <v>75.69</v>
      </c>
      <c r="P342" s="34" t="s">
        <v>44</v>
      </c>
    </row>
    <row r="343" spans="1:16" ht="46.9" customHeight="1" x14ac:dyDescent="0.25">
      <c r="A343" s="34">
        <v>342</v>
      </c>
      <c r="B343" s="20" t="s">
        <v>778</v>
      </c>
      <c r="C343" s="97" t="s">
        <v>779</v>
      </c>
      <c r="D343" s="97" t="s">
        <v>792</v>
      </c>
      <c r="E343" s="97" t="s">
        <v>799</v>
      </c>
      <c r="F343" s="98" t="s">
        <v>800</v>
      </c>
      <c r="G343" s="98">
        <v>25</v>
      </c>
      <c r="H343" s="98" t="s">
        <v>53</v>
      </c>
      <c r="I343" s="38" t="s">
        <v>8</v>
      </c>
      <c r="J343" s="48">
        <v>0.84199999999999997</v>
      </c>
      <c r="K343" s="73">
        <f>IF(UPPER($I343)="FIX",ROUND('Ponuka dodávateľa'!$C$3,2),"")</f>
        <v>0</v>
      </c>
      <c r="L343" s="73" t="str">
        <f>IF(UPPER($I343)="FIX/SPOT",ROUND('Ponuka dodávateľa'!$C$4,2),"")</f>
        <v/>
      </c>
      <c r="M343" s="73" t="str">
        <f>IF(UPPER($I343)="REGULOVANÉ",ROUND('Ponuka dodávateľa'!$C$5,2),"")</f>
        <v/>
      </c>
      <c r="N343" s="74">
        <f>ROUND(IF(UPPER($I343)="FIX", $K343*$O343, IF(UPPER($I343)="SPOT",#REF!* $O343, IF(OR(UPPER($I343)="REGULOVANE",UPPER($I343)="REGULOVANÉ"), $M343*$O343, IF(UPPER($I343)="FIX/SPOT", $L343*$O343, "")))),2)</f>
        <v>0</v>
      </c>
      <c r="O343" s="75">
        <f>IF(AND(ISNUMBER(#REF!),ISNUMBER(J343)),AVERAGE(#REF!,J343),IF(ISNUMBER(#REF!),#REF!,IF(ISNUMBER(J343),J343,"")))</f>
        <v>0.84199999999999997</v>
      </c>
      <c r="P343" s="34" t="s">
        <v>44</v>
      </c>
    </row>
    <row r="344" spans="1:16" ht="46.9" customHeight="1" x14ac:dyDescent="0.25">
      <c r="A344" s="34">
        <v>343</v>
      </c>
      <c r="B344" s="20" t="s">
        <v>778</v>
      </c>
      <c r="C344" s="97" t="s">
        <v>779</v>
      </c>
      <c r="D344" s="97" t="s">
        <v>792</v>
      </c>
      <c r="E344" s="97" t="s">
        <v>801</v>
      </c>
      <c r="F344" s="98" t="s">
        <v>802</v>
      </c>
      <c r="G344" s="98">
        <v>20</v>
      </c>
      <c r="H344" s="98" t="s">
        <v>53</v>
      </c>
      <c r="I344" s="38" t="s">
        <v>8</v>
      </c>
      <c r="J344" s="48">
        <v>2.04</v>
      </c>
      <c r="K344" s="73">
        <f>IF(UPPER($I344)="FIX",ROUND('Ponuka dodávateľa'!$C$3,2),"")</f>
        <v>0</v>
      </c>
      <c r="L344" s="73" t="str">
        <f>IF(UPPER($I344)="FIX/SPOT",ROUND('Ponuka dodávateľa'!$C$4,2),"")</f>
        <v/>
      </c>
      <c r="M344" s="73" t="str">
        <f>IF(UPPER($I344)="REGULOVANÉ",ROUND('Ponuka dodávateľa'!$C$5,2),"")</f>
        <v/>
      </c>
      <c r="N344" s="74">
        <f>ROUND(IF(UPPER($I344)="FIX", $K344*$O344, IF(UPPER($I344)="SPOT",#REF!* $O344, IF(OR(UPPER($I344)="REGULOVANE",UPPER($I344)="REGULOVANÉ"), $M344*$O344, IF(UPPER($I344)="FIX/SPOT", $L344*$O344, "")))),2)</f>
        <v>0</v>
      </c>
      <c r="O344" s="75">
        <f>IF(AND(ISNUMBER(#REF!),ISNUMBER(J344)),AVERAGE(#REF!,J344),IF(ISNUMBER(#REF!),#REF!,IF(ISNUMBER(J344),J344,"")))</f>
        <v>2.04</v>
      </c>
      <c r="P344" s="34" t="s">
        <v>44</v>
      </c>
    </row>
    <row r="345" spans="1:16" ht="46.9" customHeight="1" x14ac:dyDescent="0.25">
      <c r="A345" s="34">
        <v>344</v>
      </c>
      <c r="B345" s="20" t="s">
        <v>778</v>
      </c>
      <c r="C345" s="97" t="s">
        <v>779</v>
      </c>
      <c r="D345" s="97" t="s">
        <v>792</v>
      </c>
      <c r="E345" s="97" t="s">
        <v>803</v>
      </c>
      <c r="F345" s="98" t="s">
        <v>804</v>
      </c>
      <c r="G345" s="98">
        <v>25</v>
      </c>
      <c r="H345" s="98" t="s">
        <v>53</v>
      </c>
      <c r="I345" s="38" t="s">
        <v>8</v>
      </c>
      <c r="J345" s="48">
        <v>4.8000000000000001E-2</v>
      </c>
      <c r="K345" s="73">
        <f>IF(UPPER($I345)="FIX",ROUND('Ponuka dodávateľa'!$C$3,2),"")</f>
        <v>0</v>
      </c>
      <c r="L345" s="73" t="str">
        <f>IF(UPPER($I345)="FIX/SPOT",ROUND('Ponuka dodávateľa'!$C$4,2),"")</f>
        <v/>
      </c>
      <c r="M345" s="73" t="str">
        <f>IF(UPPER($I345)="REGULOVANÉ",ROUND('Ponuka dodávateľa'!$C$5,2),"")</f>
        <v/>
      </c>
      <c r="N345" s="74">
        <f>ROUND(IF(UPPER($I345)="FIX", $K345*$O345, IF(UPPER($I345)="SPOT",#REF!* $O345, IF(OR(UPPER($I345)="REGULOVANE",UPPER($I345)="REGULOVANÉ"), $M345*$O345, IF(UPPER($I345)="FIX/SPOT", $L345*$O345, "")))),2)</f>
        <v>0</v>
      </c>
      <c r="O345" s="75">
        <f>IF(AND(ISNUMBER(#REF!),ISNUMBER(J345)),AVERAGE(#REF!,J345),IF(ISNUMBER(#REF!),#REF!,IF(ISNUMBER(J345),J345,"")))</f>
        <v>4.8000000000000001E-2</v>
      </c>
      <c r="P345" s="34" t="s">
        <v>44</v>
      </c>
    </row>
    <row r="346" spans="1:16" ht="46.9" customHeight="1" x14ac:dyDescent="0.25">
      <c r="A346" s="34">
        <v>345</v>
      </c>
      <c r="B346" s="20" t="s">
        <v>778</v>
      </c>
      <c r="C346" s="97" t="s">
        <v>779</v>
      </c>
      <c r="D346" s="97" t="s">
        <v>792</v>
      </c>
      <c r="E346" s="97" t="s">
        <v>805</v>
      </c>
      <c r="F346" s="98" t="s">
        <v>806</v>
      </c>
      <c r="G346" s="98">
        <v>25</v>
      </c>
      <c r="H346" s="98" t="s">
        <v>48</v>
      </c>
      <c r="I346" s="38" t="s">
        <v>9</v>
      </c>
      <c r="J346" s="48">
        <v>2.23</v>
      </c>
      <c r="K346" s="73" t="str">
        <f>IF(UPPER($I346)="FIX",ROUND('Ponuka dodávateľa'!$C$3,2),"")</f>
        <v/>
      </c>
      <c r="L346" s="73">
        <f>IF(UPPER($I346)="FIX/SPOT",ROUND('Ponuka dodávateľa'!$C$4,2),"")</f>
        <v>27.86</v>
      </c>
      <c r="M346" s="73" t="str">
        <f>IF(UPPER($I346)="REGULOVANÉ",ROUND('Ponuka dodávateľa'!$C$5,2),"")</f>
        <v/>
      </c>
      <c r="N346" s="74">
        <f>ROUND(IF(UPPER($I346)="FIX", $K346*$O346, IF(UPPER($I346)="SPOT",#REF!* $O346, IF(OR(UPPER($I346)="REGULOVANE",UPPER($I346)="REGULOVANÉ"), $M346*$O346, IF(UPPER($I346)="FIX/SPOT", $L346*$O346, "")))),2)</f>
        <v>62.13</v>
      </c>
      <c r="O346" s="75">
        <f>IF(AND(ISNUMBER(#REF!),ISNUMBER(J346)),AVERAGE(#REF!,J346),IF(ISNUMBER(#REF!),#REF!,IF(ISNUMBER(J346),J346,"")))</f>
        <v>2.23</v>
      </c>
      <c r="P346" s="34" t="s">
        <v>44</v>
      </c>
    </row>
    <row r="347" spans="1:16" ht="46.9" customHeight="1" x14ac:dyDescent="0.25">
      <c r="A347" s="34">
        <v>346</v>
      </c>
      <c r="B347" s="20" t="s">
        <v>778</v>
      </c>
      <c r="C347" s="97" t="s">
        <v>779</v>
      </c>
      <c r="D347" s="97" t="s">
        <v>792</v>
      </c>
      <c r="E347" s="97" t="s">
        <v>807</v>
      </c>
      <c r="F347" s="98" t="s">
        <v>808</v>
      </c>
      <c r="G347" s="98">
        <v>25</v>
      </c>
      <c r="H347" s="98" t="s">
        <v>48</v>
      </c>
      <c r="I347" s="38" t="s">
        <v>9</v>
      </c>
      <c r="J347" s="48">
        <v>5.4</v>
      </c>
      <c r="K347" s="73" t="str">
        <f>IF(UPPER($I347)="FIX",ROUND('Ponuka dodávateľa'!$C$3,2),"")</f>
        <v/>
      </c>
      <c r="L347" s="73">
        <f>IF(UPPER($I347)="FIX/SPOT",ROUND('Ponuka dodávateľa'!$C$4,2),"")</f>
        <v>27.86</v>
      </c>
      <c r="M347" s="73" t="str">
        <f>IF(UPPER($I347)="REGULOVANÉ",ROUND('Ponuka dodávateľa'!$C$5,2),"")</f>
        <v/>
      </c>
      <c r="N347" s="74">
        <f>ROUND(IF(UPPER($I347)="FIX", $K347*$O347, IF(UPPER($I347)="SPOT",#REF!* $O347, IF(OR(UPPER($I347)="REGULOVANE",UPPER($I347)="REGULOVANÉ"), $M347*$O347, IF(UPPER($I347)="FIX/SPOT", $L347*$O347, "")))),2)</f>
        <v>150.44</v>
      </c>
      <c r="O347" s="75">
        <f>IF(AND(ISNUMBER(#REF!),ISNUMBER(J347)),AVERAGE(#REF!,J347),IF(ISNUMBER(#REF!),#REF!,IF(ISNUMBER(J347),J347,"")))</f>
        <v>5.4</v>
      </c>
      <c r="P347" s="34" t="s">
        <v>44</v>
      </c>
    </row>
    <row r="348" spans="1:16" ht="46.9" customHeight="1" x14ac:dyDescent="0.25">
      <c r="A348" s="34">
        <v>347</v>
      </c>
      <c r="B348" s="20" t="s">
        <v>778</v>
      </c>
      <c r="C348" s="97" t="s">
        <v>779</v>
      </c>
      <c r="D348" s="97" t="s">
        <v>792</v>
      </c>
      <c r="E348" s="97" t="s">
        <v>809</v>
      </c>
      <c r="F348" s="98" t="s">
        <v>810</v>
      </c>
      <c r="G348" s="98">
        <v>25</v>
      </c>
      <c r="H348" s="98" t="s">
        <v>53</v>
      </c>
      <c r="I348" s="38" t="s">
        <v>8</v>
      </c>
      <c r="J348" s="48">
        <v>0.97299999999999998</v>
      </c>
      <c r="K348" s="73">
        <f>IF(UPPER($I348)="FIX",ROUND('Ponuka dodávateľa'!$C$3,2),"")</f>
        <v>0</v>
      </c>
      <c r="L348" s="73" t="str">
        <f>IF(UPPER($I348)="FIX/SPOT",ROUND('Ponuka dodávateľa'!$C$4,2),"")</f>
        <v/>
      </c>
      <c r="M348" s="73" t="str">
        <f>IF(UPPER($I348)="REGULOVANÉ",ROUND('Ponuka dodávateľa'!$C$5,2),"")</f>
        <v/>
      </c>
      <c r="N348" s="74">
        <f>ROUND(IF(UPPER($I348)="FIX", $K348*$O348, IF(UPPER($I348)="SPOT",#REF!* $O348, IF(OR(UPPER($I348)="REGULOVANE",UPPER($I348)="REGULOVANÉ"), $M348*$O348, IF(UPPER($I348)="FIX/SPOT", $L348*$O348, "")))),2)</f>
        <v>0</v>
      </c>
      <c r="O348" s="75">
        <f>IF(AND(ISNUMBER(#REF!),ISNUMBER(J348)),AVERAGE(#REF!,J348),IF(ISNUMBER(#REF!),#REF!,IF(ISNUMBER(J348),J348,"")))</f>
        <v>0.97299999999999998</v>
      </c>
      <c r="P348" s="34" t="s">
        <v>44</v>
      </c>
    </row>
    <row r="349" spans="1:16" ht="46.9" customHeight="1" x14ac:dyDescent="0.25">
      <c r="A349" s="34">
        <v>348</v>
      </c>
      <c r="B349" s="20" t="s">
        <v>778</v>
      </c>
      <c r="C349" s="97" t="s">
        <v>779</v>
      </c>
      <c r="D349" s="97" t="s">
        <v>792</v>
      </c>
      <c r="E349" s="97" t="s">
        <v>797</v>
      </c>
      <c r="F349" s="98" t="s">
        <v>811</v>
      </c>
      <c r="G349" s="98">
        <v>25</v>
      </c>
      <c r="H349" s="98" t="s">
        <v>53</v>
      </c>
      <c r="I349" s="38" t="s">
        <v>8</v>
      </c>
      <c r="J349" s="48">
        <v>2.1800000000000002</v>
      </c>
      <c r="K349" s="73">
        <f>IF(UPPER($I349)="FIX",ROUND('Ponuka dodávateľa'!$C$3,2),"")</f>
        <v>0</v>
      </c>
      <c r="L349" s="73" t="str">
        <f>IF(UPPER($I349)="FIX/SPOT",ROUND('Ponuka dodávateľa'!$C$4,2),"")</f>
        <v/>
      </c>
      <c r="M349" s="73" t="str">
        <f>IF(UPPER($I349)="REGULOVANÉ",ROUND('Ponuka dodávateľa'!$C$5,2),"")</f>
        <v/>
      </c>
      <c r="N349" s="74">
        <f>ROUND(IF(UPPER($I349)="FIX", $K349*$O349, IF(UPPER($I349)="SPOT",#REF!* $O349, IF(OR(UPPER($I349)="REGULOVANE",UPPER($I349)="REGULOVANÉ"), $M349*$O349, IF(UPPER($I349)="FIX/SPOT", $L349*$O349, "")))),2)</f>
        <v>0</v>
      </c>
      <c r="O349" s="75">
        <f>IF(AND(ISNUMBER(#REF!),ISNUMBER(J349)),AVERAGE(#REF!,J349),IF(ISNUMBER(#REF!),#REF!,IF(ISNUMBER(J349),J349,"")))</f>
        <v>2.1800000000000002</v>
      </c>
      <c r="P349" s="34" t="s">
        <v>44</v>
      </c>
    </row>
    <row r="350" spans="1:16" ht="46.9" customHeight="1" x14ac:dyDescent="0.25">
      <c r="A350" s="34">
        <v>349</v>
      </c>
      <c r="B350" s="20" t="s">
        <v>778</v>
      </c>
      <c r="C350" s="97" t="s">
        <v>779</v>
      </c>
      <c r="D350" s="97" t="s">
        <v>792</v>
      </c>
      <c r="E350" s="97" t="s">
        <v>812</v>
      </c>
      <c r="F350" s="98" t="s">
        <v>813</v>
      </c>
      <c r="G350" s="98">
        <v>40</v>
      </c>
      <c r="H350" s="98" t="s">
        <v>53</v>
      </c>
      <c r="I350" s="38" t="s">
        <v>8</v>
      </c>
      <c r="J350" s="48">
        <v>0</v>
      </c>
      <c r="K350" s="73">
        <f>IF(UPPER($I350)="FIX",ROUND('Ponuka dodávateľa'!$C$3,2),"")</f>
        <v>0</v>
      </c>
      <c r="L350" s="73" t="str">
        <f>IF(UPPER($I350)="FIX/SPOT",ROUND('Ponuka dodávateľa'!$C$4,2),"")</f>
        <v/>
      </c>
      <c r="M350" s="73" t="str">
        <f>IF(UPPER($I350)="REGULOVANÉ",ROUND('Ponuka dodávateľa'!$C$5,2),"")</f>
        <v/>
      </c>
      <c r="N350" s="74">
        <f>ROUND(IF(UPPER($I350)="FIX", $K350*$O350, IF(UPPER($I350)="SPOT",#REF!* $O350, IF(OR(UPPER($I350)="REGULOVANE",UPPER($I350)="REGULOVANÉ"), $M350*$O350, IF(UPPER($I350)="FIX/SPOT", $L350*$O350, "")))),2)</f>
        <v>0</v>
      </c>
      <c r="O350" s="75">
        <f>IF(AND(ISNUMBER(#REF!),ISNUMBER(J350)),AVERAGE(#REF!,J350),IF(ISNUMBER(#REF!),#REF!,IF(ISNUMBER(J350),J350,"")))</f>
        <v>0</v>
      </c>
      <c r="P350" s="34" t="s">
        <v>44</v>
      </c>
    </row>
    <row r="351" spans="1:16" ht="46.9" customHeight="1" x14ac:dyDescent="0.25">
      <c r="A351" s="34">
        <v>350</v>
      </c>
      <c r="B351" s="20" t="s">
        <v>778</v>
      </c>
      <c r="C351" s="97" t="s">
        <v>779</v>
      </c>
      <c r="D351" s="97" t="s">
        <v>792</v>
      </c>
      <c r="E351" s="97" t="s">
        <v>814</v>
      </c>
      <c r="F351" s="98" t="s">
        <v>815</v>
      </c>
      <c r="G351" s="98">
        <v>25</v>
      </c>
      <c r="H351" s="98" t="s">
        <v>53</v>
      </c>
      <c r="I351" s="38" t="s">
        <v>8</v>
      </c>
      <c r="J351" s="48">
        <v>0.28499999999999998</v>
      </c>
      <c r="K351" s="73">
        <f>IF(UPPER($I351)="FIX",ROUND('Ponuka dodávateľa'!$C$3,2),"")</f>
        <v>0</v>
      </c>
      <c r="L351" s="73" t="str">
        <f>IF(UPPER($I351)="FIX/SPOT",ROUND('Ponuka dodávateľa'!$C$4,2),"")</f>
        <v/>
      </c>
      <c r="M351" s="73" t="str">
        <f>IF(UPPER($I351)="REGULOVANÉ",ROUND('Ponuka dodávateľa'!$C$5,2),"")</f>
        <v/>
      </c>
      <c r="N351" s="74">
        <f>ROUND(IF(UPPER($I351)="FIX", $K351*$O351, IF(UPPER($I351)="SPOT",#REF!* $O351, IF(OR(UPPER($I351)="REGULOVANE",UPPER($I351)="REGULOVANÉ"), $M351*$O351, IF(UPPER($I351)="FIX/SPOT", $L351*$O351, "")))),2)</f>
        <v>0</v>
      </c>
      <c r="O351" s="75">
        <f>IF(AND(ISNUMBER(#REF!),ISNUMBER(J351)),AVERAGE(#REF!,J351),IF(ISNUMBER(#REF!),#REF!,IF(ISNUMBER(J351),J351,"")))</f>
        <v>0.28499999999999998</v>
      </c>
      <c r="P351" s="34" t="s">
        <v>44</v>
      </c>
    </row>
    <row r="352" spans="1:16" ht="46.9" customHeight="1" x14ac:dyDescent="0.25">
      <c r="A352" s="34">
        <v>351</v>
      </c>
      <c r="B352" s="20" t="s">
        <v>778</v>
      </c>
      <c r="C352" s="97" t="s">
        <v>779</v>
      </c>
      <c r="D352" s="97" t="s">
        <v>816</v>
      </c>
      <c r="E352" s="97" t="s">
        <v>817</v>
      </c>
      <c r="F352" s="98" t="s">
        <v>818</v>
      </c>
      <c r="G352" s="98">
        <v>20</v>
      </c>
      <c r="H352" s="98" t="s">
        <v>48</v>
      </c>
      <c r="I352" s="38" t="s">
        <v>9</v>
      </c>
      <c r="J352" s="48">
        <v>0.45800000000000002</v>
      </c>
      <c r="K352" s="73" t="str">
        <f>IF(UPPER($I352)="FIX",ROUND('Ponuka dodávateľa'!$C$3,2),"")</f>
        <v/>
      </c>
      <c r="L352" s="73">
        <f>IF(UPPER($I352)="FIX/SPOT",ROUND('Ponuka dodávateľa'!$C$4,2),"")</f>
        <v>27.86</v>
      </c>
      <c r="M352" s="73" t="str">
        <f>IF(UPPER($I352)="REGULOVANÉ",ROUND('Ponuka dodávateľa'!$C$5,2),"")</f>
        <v/>
      </c>
      <c r="N352" s="74">
        <f>ROUND(IF(UPPER($I352)="FIX", $K352*$O352, IF(UPPER($I352)="SPOT",#REF!* $O352, IF(OR(UPPER($I352)="REGULOVANE",UPPER($I352)="REGULOVANÉ"), $M352*$O352, IF(UPPER($I352)="FIX/SPOT", $L352*$O352, "")))),2)</f>
        <v>12.76</v>
      </c>
      <c r="O352" s="75">
        <f>IF(AND(ISNUMBER(#REF!),ISNUMBER(J352)),AVERAGE(#REF!,J352),IF(ISNUMBER(#REF!),#REF!,IF(ISNUMBER(J352),J352,"")))</f>
        <v>0.45800000000000002</v>
      </c>
      <c r="P352" s="34" t="s">
        <v>44</v>
      </c>
    </row>
    <row r="353" spans="1:17" ht="46.9" customHeight="1" x14ac:dyDescent="0.25">
      <c r="A353" s="34">
        <v>352</v>
      </c>
      <c r="B353" s="20" t="s">
        <v>778</v>
      </c>
      <c r="C353" s="97" t="s">
        <v>779</v>
      </c>
      <c r="D353" s="97" t="s">
        <v>816</v>
      </c>
      <c r="E353" s="97" t="s">
        <v>819</v>
      </c>
      <c r="F353" s="98" t="s">
        <v>820</v>
      </c>
      <c r="G353" s="98">
        <v>20</v>
      </c>
      <c r="H353" s="98" t="s">
        <v>48</v>
      </c>
      <c r="I353" s="38" t="s">
        <v>9</v>
      </c>
      <c r="J353" s="48">
        <v>0.56200000000000006</v>
      </c>
      <c r="K353" s="73" t="str">
        <f>IF(UPPER($I353)="FIX",ROUND('Ponuka dodávateľa'!$C$3,2),"")</f>
        <v/>
      </c>
      <c r="L353" s="73">
        <f>IF(UPPER($I353)="FIX/SPOT",ROUND('Ponuka dodávateľa'!$C$4,2),"")</f>
        <v>27.86</v>
      </c>
      <c r="M353" s="73" t="str">
        <f>IF(UPPER($I353)="REGULOVANÉ",ROUND('Ponuka dodávateľa'!$C$5,2),"")</f>
        <v/>
      </c>
      <c r="N353" s="74">
        <f>ROUND(IF(UPPER($I353)="FIX", $K353*$O353, IF(UPPER($I353)="SPOT",#REF!* $O353, IF(OR(UPPER($I353)="REGULOVANE",UPPER($I353)="REGULOVANÉ"), $M353*$O353, IF(UPPER($I353)="FIX/SPOT", $L353*$O353, "")))),2)</f>
        <v>15.66</v>
      </c>
      <c r="O353" s="75">
        <f>IF(AND(ISNUMBER(#REF!),ISNUMBER(J353)),AVERAGE(#REF!,J353),IF(ISNUMBER(#REF!),#REF!,IF(ISNUMBER(J353),J353,"")))</f>
        <v>0.56200000000000006</v>
      </c>
      <c r="P353" s="34" t="s">
        <v>44</v>
      </c>
    </row>
    <row r="354" spans="1:17" ht="46.9" customHeight="1" x14ac:dyDescent="0.25">
      <c r="A354" s="34">
        <v>353</v>
      </c>
      <c r="B354" s="20" t="s">
        <v>778</v>
      </c>
      <c r="C354" s="97" t="s">
        <v>779</v>
      </c>
      <c r="D354" s="97" t="s">
        <v>821</v>
      </c>
      <c r="E354" s="97" t="s">
        <v>822</v>
      </c>
      <c r="F354" s="98" t="s">
        <v>823</v>
      </c>
      <c r="G354" s="98">
        <v>40</v>
      </c>
      <c r="H354" s="98" t="s">
        <v>48</v>
      </c>
      <c r="I354" s="38" t="s">
        <v>9</v>
      </c>
      <c r="J354" s="48">
        <v>90.49</v>
      </c>
      <c r="K354" s="73" t="str">
        <f>IF(UPPER($I354)="FIX",ROUND('Ponuka dodávateľa'!$C$3,2),"")</f>
        <v/>
      </c>
      <c r="L354" s="73">
        <f>IF(UPPER($I354)="FIX/SPOT",ROUND('Ponuka dodávateľa'!$C$4,2),"")</f>
        <v>27.86</v>
      </c>
      <c r="M354" s="73" t="str">
        <f>IF(UPPER($I354)="REGULOVANÉ",ROUND('Ponuka dodávateľa'!$C$5,2),"")</f>
        <v/>
      </c>
      <c r="N354" s="74">
        <f>ROUND(IF(UPPER($I354)="FIX", $K354*$O354, IF(UPPER($I354)="SPOT",#REF!* $O354, IF(OR(UPPER($I354)="REGULOVANE",UPPER($I354)="REGULOVANÉ"), $M354*$O354, IF(UPPER($I354)="FIX/SPOT", $L354*$O354, "")))),2)</f>
        <v>2521.0500000000002</v>
      </c>
      <c r="O354" s="75">
        <f>IF(AND(ISNUMBER(#REF!),ISNUMBER(J354)),AVERAGE(#REF!,J354),IF(ISNUMBER(#REF!),#REF!,IF(ISNUMBER(J354),J354,"")))</f>
        <v>90.49</v>
      </c>
      <c r="P354" s="34" t="s">
        <v>44</v>
      </c>
    </row>
    <row r="355" spans="1:17" ht="46.9" customHeight="1" x14ac:dyDescent="0.25">
      <c r="A355" s="34">
        <v>354</v>
      </c>
      <c r="B355" s="20" t="s">
        <v>778</v>
      </c>
      <c r="C355" s="97" t="s">
        <v>779</v>
      </c>
      <c r="D355" s="97" t="s">
        <v>824</v>
      </c>
      <c r="E355" s="97" t="s">
        <v>825</v>
      </c>
      <c r="F355" s="98" t="s">
        <v>826</v>
      </c>
      <c r="G355" s="98">
        <v>25</v>
      </c>
      <c r="H355" s="98" t="s">
        <v>53</v>
      </c>
      <c r="I355" s="38" t="s">
        <v>8</v>
      </c>
      <c r="J355" s="48">
        <v>0.223</v>
      </c>
      <c r="K355" s="73">
        <f>IF(UPPER($I355)="FIX",ROUND('Ponuka dodávateľa'!$C$3,2),"")</f>
        <v>0</v>
      </c>
      <c r="L355" s="73" t="str">
        <f>IF(UPPER($I355)="FIX/SPOT",ROUND('Ponuka dodávateľa'!$C$4,2),"")</f>
        <v/>
      </c>
      <c r="M355" s="73" t="str">
        <f>IF(UPPER($I355)="REGULOVANÉ",ROUND('Ponuka dodávateľa'!$C$5,2),"")</f>
        <v/>
      </c>
      <c r="N355" s="74">
        <f>ROUND(IF(UPPER($I355)="FIX", $K355*$O355, IF(UPPER($I355)="SPOT",#REF!* $O355, IF(OR(UPPER($I355)="REGULOVANE",UPPER($I355)="REGULOVANÉ"), $M355*$O355, IF(UPPER($I355)="FIX/SPOT", $L355*$O355, "")))),2)</f>
        <v>0</v>
      </c>
      <c r="O355" s="75">
        <f>IF(AND(ISNUMBER(#REF!),ISNUMBER(J355)),AVERAGE(#REF!,J355),IF(ISNUMBER(#REF!),#REF!,IF(ISNUMBER(J355),J355,"")))</f>
        <v>0.223</v>
      </c>
      <c r="P355" s="34" t="s">
        <v>44</v>
      </c>
    </row>
    <row r="356" spans="1:17" ht="46.9" customHeight="1" x14ac:dyDescent="0.25">
      <c r="A356" s="34">
        <v>355</v>
      </c>
      <c r="B356" s="20" t="s">
        <v>778</v>
      </c>
      <c r="C356" s="97" t="s">
        <v>779</v>
      </c>
      <c r="D356" s="97" t="s">
        <v>827</v>
      </c>
      <c r="E356" s="97" t="s">
        <v>828</v>
      </c>
      <c r="F356" s="98" t="s">
        <v>829</v>
      </c>
      <c r="G356" s="98">
        <v>25</v>
      </c>
      <c r="H356" s="98" t="s">
        <v>53</v>
      </c>
      <c r="I356" s="38" t="s">
        <v>8</v>
      </c>
      <c r="J356" s="48">
        <v>1.27</v>
      </c>
      <c r="K356" s="73">
        <f>IF(UPPER($I356)="FIX",ROUND('Ponuka dodávateľa'!$C$3,2),"")</f>
        <v>0</v>
      </c>
      <c r="L356" s="73" t="str">
        <f>IF(UPPER($I356)="FIX/SPOT",ROUND('Ponuka dodávateľa'!$C$4,2),"")</f>
        <v/>
      </c>
      <c r="M356" s="73" t="str">
        <f>IF(UPPER($I356)="REGULOVANÉ",ROUND('Ponuka dodávateľa'!$C$5,2),"")</f>
        <v/>
      </c>
      <c r="N356" s="74">
        <f>ROUND(IF(UPPER($I356)="FIX", $K356*$O356, IF(UPPER($I356)="SPOT",#REF!* $O356, IF(OR(UPPER($I356)="REGULOVANE",UPPER($I356)="REGULOVANÉ"), $M356*$O356, IF(UPPER($I356)="FIX/SPOT", $L356*$O356, "")))),2)</f>
        <v>0</v>
      </c>
      <c r="O356" s="75">
        <f>IF(AND(ISNUMBER(#REF!),ISNUMBER(J356)),AVERAGE(#REF!,J356),IF(ISNUMBER(#REF!),#REF!,IF(ISNUMBER(J356),J356,"")))</f>
        <v>1.27</v>
      </c>
      <c r="P356" s="34" t="s">
        <v>44</v>
      </c>
    </row>
    <row r="357" spans="1:17" ht="46.9" customHeight="1" x14ac:dyDescent="0.25">
      <c r="A357" s="34">
        <v>356</v>
      </c>
      <c r="B357" s="21" t="s">
        <v>830</v>
      </c>
      <c r="C357" s="99" t="s">
        <v>831</v>
      </c>
      <c r="D357" s="99" t="s">
        <v>831</v>
      </c>
      <c r="E357" s="99" t="s">
        <v>832</v>
      </c>
      <c r="F357" s="100" t="s">
        <v>833</v>
      </c>
      <c r="G357" s="101">
        <v>230</v>
      </c>
      <c r="H357" s="100" t="s">
        <v>48</v>
      </c>
      <c r="I357" s="38" t="s">
        <v>10</v>
      </c>
      <c r="J357" s="47">
        <v>367.65</v>
      </c>
      <c r="K357" s="73" t="str">
        <f>IF(UPPER($I357)="FIX",ROUND('Ponuka dodávateľa'!$C$3,2),"")</f>
        <v/>
      </c>
      <c r="L357" s="73" t="str">
        <f>IF(UPPER($I357)="FIX/SPOT",ROUND('Ponuka dodávateľa'!$C$4,2),"")</f>
        <v/>
      </c>
      <c r="M357" s="73">
        <f>IF(UPPER($I357)="REGULOVANÉ",ROUND('Ponuka dodávateľa'!$C$5,2),"")</f>
        <v>0</v>
      </c>
      <c r="N357" s="74">
        <f>ROUND(IF(UPPER($I357)="FIX", $K357*$O357, IF(UPPER($I357)="SPOT",#REF!* $O357, IF(OR(UPPER($I357)="REGULOVANE",UPPER($I357)="REGULOVANÉ"), $M357*$O357, IF(UPPER($I357)="FIX/SPOT", $L357*$O357, "")))),2)</f>
        <v>0</v>
      </c>
      <c r="O357" s="75">
        <f>IF(AND(ISNUMBER(#REF!),ISNUMBER(J357)),AVERAGE(#REF!,J357),IF(ISNUMBER(#REF!),#REF!,IF(ISNUMBER(J357),J357,"")))</f>
        <v>367.65</v>
      </c>
      <c r="P357" s="34" t="s">
        <v>44</v>
      </c>
    </row>
    <row r="358" spans="1:17" ht="46.9" customHeight="1" x14ac:dyDescent="0.25">
      <c r="A358" s="34">
        <v>357</v>
      </c>
      <c r="B358" s="21" t="s">
        <v>830</v>
      </c>
      <c r="C358" s="99" t="s">
        <v>831</v>
      </c>
      <c r="D358" s="99" t="s">
        <v>831</v>
      </c>
      <c r="E358" s="99" t="s">
        <v>834</v>
      </c>
      <c r="F358" s="100" t="s">
        <v>835</v>
      </c>
      <c r="G358" s="101">
        <v>80</v>
      </c>
      <c r="H358" s="100" t="s">
        <v>48</v>
      </c>
      <c r="I358" s="38" t="s">
        <v>10</v>
      </c>
      <c r="J358" s="47">
        <v>46.29</v>
      </c>
      <c r="K358" s="73" t="str">
        <f>IF(UPPER($I358)="FIX",ROUND('Ponuka dodávateľa'!$C$3,2),"")</f>
        <v/>
      </c>
      <c r="L358" s="73" t="str">
        <f>IF(UPPER($I358)="FIX/SPOT",ROUND('Ponuka dodávateľa'!$C$4,2),"")</f>
        <v/>
      </c>
      <c r="M358" s="73">
        <f>IF(UPPER($I358)="REGULOVANÉ",ROUND('Ponuka dodávateľa'!$C$5,2),"")</f>
        <v>0</v>
      </c>
      <c r="N358" s="74">
        <f>ROUND(IF(UPPER($I358)="FIX", $K358*$O358, IF(UPPER($I358)="SPOT",#REF!* $O358, IF(OR(UPPER($I358)="REGULOVANE",UPPER($I358)="REGULOVANÉ"), $M358*$O358, IF(UPPER($I358)="FIX/SPOT", $L358*$O358, "")))),2)</f>
        <v>0</v>
      </c>
      <c r="O358" s="75">
        <f>IF(AND(ISNUMBER(#REF!),ISNUMBER(J358)),AVERAGE(#REF!,J358),IF(ISNUMBER(#REF!),#REF!,IF(ISNUMBER(J358),J358,"")))</f>
        <v>46.29</v>
      </c>
      <c r="P358" s="34" t="s">
        <v>44</v>
      </c>
    </row>
    <row r="359" spans="1:17" ht="36.75" customHeight="1" x14ac:dyDescent="0.25">
      <c r="A359" s="34">
        <v>358</v>
      </c>
      <c r="B359" s="35" t="s">
        <v>836</v>
      </c>
      <c r="C359" s="36" t="s">
        <v>837</v>
      </c>
      <c r="D359" s="36" t="s">
        <v>838</v>
      </c>
      <c r="E359" s="36" t="s">
        <v>839</v>
      </c>
      <c r="F359" s="37" t="s">
        <v>840</v>
      </c>
      <c r="G359" s="37">
        <v>24.7</v>
      </c>
      <c r="H359" s="37" t="s">
        <v>48</v>
      </c>
      <c r="I359" s="38" t="s">
        <v>9</v>
      </c>
      <c r="J359" s="46">
        <v>2.5209999999999999</v>
      </c>
      <c r="K359" s="73" t="str">
        <f>IF(UPPER($I359)="FIX",ROUND('Ponuka dodávateľa'!$C$3,2),"")</f>
        <v/>
      </c>
      <c r="L359" s="73">
        <f>IF(UPPER($I359)="FIX/SPOT",ROUND('Ponuka dodávateľa'!$C$4,2),"")</f>
        <v>27.86</v>
      </c>
      <c r="M359" s="73" t="str">
        <f>IF(UPPER($I359)="REGULOVANÉ",ROUND('Ponuka dodávateľa'!$C$5,2),"")</f>
        <v/>
      </c>
      <c r="N359" s="74">
        <v>0</v>
      </c>
      <c r="O359" s="75">
        <f>IF(AND(ISNUMBER(#REF!),ISNUMBER(J359)),AVERAGE(#REF!,J359),IF(ISNUMBER(#REF!),#REF!,IF(ISNUMBER(J359),J359,"")))</f>
        <v>2.5209999999999999</v>
      </c>
      <c r="P359" s="34" t="s">
        <v>44</v>
      </c>
      <c r="Q359" s="34"/>
    </row>
    <row r="360" spans="1:17" ht="63" x14ac:dyDescent="0.25">
      <c r="A360" s="34">
        <v>359</v>
      </c>
      <c r="B360" s="35" t="s">
        <v>836</v>
      </c>
      <c r="C360" s="36" t="s">
        <v>837</v>
      </c>
      <c r="D360" s="36" t="s">
        <v>841</v>
      </c>
      <c r="E360" s="36" t="s">
        <v>842</v>
      </c>
      <c r="F360" s="37" t="s">
        <v>843</v>
      </c>
      <c r="G360" s="37">
        <v>180</v>
      </c>
      <c r="H360" s="37" t="s">
        <v>48</v>
      </c>
      <c r="I360" s="38" t="s">
        <v>9</v>
      </c>
      <c r="J360" s="46">
        <v>788.63699999999994</v>
      </c>
      <c r="K360" s="73" t="str">
        <f>IF(UPPER($I360)="FIX",ROUND('Ponuka dodávateľa'!$C$3,2),"")</f>
        <v/>
      </c>
      <c r="L360" s="73">
        <f>IF(UPPER($I360)="FIX/SPOT",ROUND('Ponuka dodávateľa'!$C$4,2),"")</f>
        <v>27.86</v>
      </c>
      <c r="M360" s="73" t="str">
        <f>IF(UPPER($I360)="REGULOVANÉ",ROUND('Ponuka dodávateľa'!$C$5,2),"")</f>
        <v/>
      </c>
      <c r="N360" s="74">
        <v>0</v>
      </c>
      <c r="O360" s="75">
        <f>IF(AND(ISNUMBER(#REF!),ISNUMBER(J360)),AVERAGE(#REF!,J360),IF(ISNUMBER(#REF!),#REF!,IF(ISNUMBER(J360),J360,"")))</f>
        <v>788.63699999999994</v>
      </c>
      <c r="P360" s="34" t="s">
        <v>44</v>
      </c>
      <c r="Q360" s="34"/>
    </row>
    <row r="361" spans="1:17" ht="63" x14ac:dyDescent="0.25">
      <c r="A361" s="34">
        <v>360</v>
      </c>
      <c r="B361" s="40" t="s">
        <v>836</v>
      </c>
      <c r="C361" s="36" t="s">
        <v>837</v>
      </c>
      <c r="D361" s="41" t="s">
        <v>844</v>
      </c>
      <c r="E361" s="41" t="s">
        <v>845</v>
      </c>
      <c r="F361" s="42" t="s">
        <v>846</v>
      </c>
      <c r="G361" s="42">
        <v>25</v>
      </c>
      <c r="H361" s="42" t="s">
        <v>53</v>
      </c>
      <c r="I361" s="43" t="s">
        <v>8</v>
      </c>
      <c r="J361" s="45">
        <v>12.507</v>
      </c>
      <c r="K361" s="73">
        <f>IF(UPPER($I361)="FIX",ROUND('Ponuka dodávateľa'!$C$3,2),"")</f>
        <v>0</v>
      </c>
      <c r="L361" s="73" t="str">
        <f>IF(UPPER($I361)="FIX/SPOT",ROUND('Ponuka dodávateľa'!$C$4,2),"")</f>
        <v/>
      </c>
      <c r="M361" s="73" t="str">
        <f>IF(UPPER($I361)="REGULOVANÉ",ROUND('Ponuka dodávateľa'!$C$5,2),"")</f>
        <v/>
      </c>
      <c r="N361" s="74">
        <v>0</v>
      </c>
      <c r="O361" s="75">
        <f>IF(AND(ISNUMBER(#REF!),ISNUMBER(J361)),AVERAGE(#REF!,J361),IF(ISNUMBER(#REF!),#REF!,IF(ISNUMBER(J361),J361,"")))</f>
        <v>12.507</v>
      </c>
      <c r="P361" s="34" t="s">
        <v>44</v>
      </c>
      <c r="Q361" s="39"/>
    </row>
    <row r="362" spans="1:17" ht="23.25" customHeight="1" x14ac:dyDescent="0.35">
      <c r="A362" s="61"/>
      <c r="B362" s="61"/>
      <c r="C362" s="61"/>
      <c r="D362" s="102"/>
      <c r="E362" s="102"/>
      <c r="F362" s="61"/>
      <c r="G362" s="103"/>
      <c r="H362" s="103"/>
      <c r="I362" s="61"/>
      <c r="J362" s="44">
        <f>SUM(J2:J361)</f>
        <v>7055.5746979999976</v>
      </c>
      <c r="K362" s="73" t="str">
        <f>IF(UPPER($I362)="FIX",ROUND('Ponuka dodávateľa'!$C$3,2),"")</f>
        <v/>
      </c>
      <c r="L362" s="73" t="str">
        <f>IF(UPPER($I362)="FIX/SPOT",ROUND('Ponuka dodávateľa'!$C$4,2),"")</f>
        <v/>
      </c>
      <c r="M362" s="73" t="str">
        <f>IF(UPPER($I362)="REGULOVANÉ",ROUND('Ponuka dodávateľa'!$C$5,2),"")</f>
        <v/>
      </c>
      <c r="N362" s="104">
        <f>SUM(N2:N361)</f>
        <v>154190.89000000001</v>
      </c>
      <c r="O362" s="105">
        <f>SUM(O2:O361)</f>
        <v>7055.5746979999976</v>
      </c>
      <c r="P362" s="61"/>
    </row>
    <row r="363" spans="1:17" ht="15" x14ac:dyDescent="0.25">
      <c r="J363" s="22"/>
      <c r="K363" s="30"/>
      <c r="L363" s="30"/>
      <c r="N363" s="32"/>
      <c r="O363" s="13" t="str">
        <f>IF(AND(ISNUMBER(#REF!),ISNUMBER(J363)),AVERAGE(#REF!,J363),IF(ISNUMBER(#REF!),#REF!,IF(ISNUMBER(J363),J363,"")))</f>
        <v/>
      </c>
    </row>
    <row r="364" spans="1:17" ht="15" x14ac:dyDescent="0.25">
      <c r="J364" s="22"/>
      <c r="K364" s="30"/>
      <c r="L364" s="30"/>
      <c r="N364" s="32"/>
      <c r="O364" s="13" t="str">
        <f>IF(AND(ISNUMBER(#REF!),ISNUMBER(J364)),AVERAGE(#REF!,J364),IF(ISNUMBER(#REF!),#REF!,IF(ISNUMBER(J364),J364,"")))</f>
        <v/>
      </c>
    </row>
    <row r="365" spans="1:17" ht="15" x14ac:dyDescent="0.25">
      <c r="J365" s="22"/>
      <c r="K365" s="30"/>
      <c r="L365" s="30"/>
      <c r="N365" s="32"/>
      <c r="O365" s="13" t="str">
        <f>IF(AND(ISNUMBER(#REF!),ISNUMBER(J365)),AVERAGE(#REF!,J365),IF(ISNUMBER(#REF!),#REF!,IF(ISNUMBER(J365),J365,"")))</f>
        <v/>
      </c>
    </row>
    <row r="366" spans="1:17" ht="15" x14ac:dyDescent="0.25">
      <c r="J366" s="22"/>
      <c r="K366" s="30"/>
      <c r="L366" s="30"/>
      <c r="N366" s="32"/>
      <c r="O366" s="13" t="str">
        <f>IF(AND(ISNUMBER(#REF!),ISNUMBER(J366)),AVERAGE(#REF!,J366),IF(ISNUMBER(#REF!),#REF!,IF(ISNUMBER(J366),J366,"")))</f>
        <v/>
      </c>
    </row>
    <row r="367" spans="1:17" ht="15" x14ac:dyDescent="0.25">
      <c r="J367" s="22"/>
      <c r="K367" s="30"/>
      <c r="L367" s="30"/>
      <c r="N367" s="32"/>
      <c r="O367" s="13" t="str">
        <f>IF(AND(ISNUMBER(#REF!),ISNUMBER(J367)),AVERAGE(#REF!,J367),IF(ISNUMBER(#REF!),#REF!,IF(ISNUMBER(J367),J367,"")))</f>
        <v/>
      </c>
    </row>
    <row r="368" spans="1:17" ht="15" x14ac:dyDescent="0.25">
      <c r="J368" s="22"/>
      <c r="K368" s="30"/>
      <c r="L368" s="30"/>
      <c r="N368" s="32"/>
      <c r="O368" s="13" t="str">
        <f>IF(AND(ISNUMBER(#REF!),ISNUMBER(J368)),AVERAGE(#REF!,J368),IF(ISNUMBER(#REF!),#REF!,IF(ISNUMBER(J368),J368,"")))</f>
        <v/>
      </c>
    </row>
    <row r="369" spans="10:15" ht="15" x14ac:dyDescent="0.25">
      <c r="J369" s="22"/>
      <c r="K369" s="30"/>
      <c r="L369" s="30"/>
      <c r="N369" s="32"/>
      <c r="O369" s="13" t="str">
        <f>IF(AND(ISNUMBER(#REF!),ISNUMBER(J369)),AVERAGE(#REF!,J369),IF(ISNUMBER(#REF!),#REF!,IF(ISNUMBER(J369),J369,"")))</f>
        <v/>
      </c>
    </row>
    <row r="370" spans="10:15" ht="15" x14ac:dyDescent="0.25">
      <c r="J370" s="22"/>
      <c r="K370" s="30"/>
      <c r="L370" s="30"/>
      <c r="N370" s="32"/>
      <c r="O370" s="13" t="str">
        <f>IF(AND(ISNUMBER(#REF!),ISNUMBER(J370)),AVERAGE(#REF!,J370),IF(ISNUMBER(#REF!),#REF!,IF(ISNUMBER(J370),J370,"")))</f>
        <v/>
      </c>
    </row>
    <row r="371" spans="10:15" ht="15" x14ac:dyDescent="0.25">
      <c r="J371" s="22"/>
      <c r="K371" s="30"/>
      <c r="L371" s="30"/>
      <c r="N371" s="32"/>
      <c r="O371" s="13" t="str">
        <f>IF(AND(ISNUMBER(#REF!),ISNUMBER(J371)),AVERAGE(#REF!,J371),IF(ISNUMBER(#REF!),#REF!,IF(ISNUMBER(J371),J371,"")))</f>
        <v/>
      </c>
    </row>
    <row r="372" spans="10:15" ht="15" x14ac:dyDescent="0.25">
      <c r="J372" s="22"/>
      <c r="K372" s="30"/>
      <c r="L372" s="30"/>
      <c r="N372" s="32"/>
      <c r="O372" s="13" t="str">
        <f>IF(AND(ISNUMBER(#REF!),ISNUMBER(J372)),AVERAGE(#REF!,J372),IF(ISNUMBER(#REF!),#REF!,IF(ISNUMBER(J372),J372,"")))</f>
        <v/>
      </c>
    </row>
    <row r="373" spans="10:15" ht="15" x14ac:dyDescent="0.25">
      <c r="J373" s="22"/>
      <c r="K373" s="30"/>
      <c r="L373" s="30"/>
      <c r="N373" s="32"/>
      <c r="O373" s="13" t="str">
        <f>IF(AND(ISNUMBER(#REF!),ISNUMBER(J373)),AVERAGE(#REF!,J373),IF(ISNUMBER(#REF!),#REF!,IF(ISNUMBER(J373),J373,"")))</f>
        <v/>
      </c>
    </row>
    <row r="374" spans="10:15" ht="15" x14ac:dyDescent="0.25">
      <c r="J374" s="22"/>
      <c r="K374" s="30"/>
      <c r="L374" s="30"/>
      <c r="N374" s="32"/>
      <c r="O374" s="13" t="str">
        <f>IF(AND(ISNUMBER(#REF!),ISNUMBER(J374)),AVERAGE(#REF!,J374),IF(ISNUMBER(#REF!),#REF!,IF(ISNUMBER(J374),J374,"")))</f>
        <v/>
      </c>
    </row>
    <row r="375" spans="10:15" ht="15" x14ac:dyDescent="0.25">
      <c r="J375" s="22"/>
      <c r="K375" s="30"/>
      <c r="L375" s="30"/>
      <c r="N375" s="32"/>
      <c r="O375" s="13" t="str">
        <f>IF(AND(ISNUMBER(#REF!),ISNUMBER(J375)),AVERAGE(#REF!,J375),IF(ISNUMBER(#REF!),#REF!,IF(ISNUMBER(J375),J375,"")))</f>
        <v/>
      </c>
    </row>
    <row r="376" spans="10:15" ht="15" x14ac:dyDescent="0.25">
      <c r="J376" s="22"/>
      <c r="K376" s="30"/>
      <c r="L376" s="30"/>
      <c r="N376" s="32"/>
      <c r="O376" s="13" t="str">
        <f>IF(AND(ISNUMBER(#REF!),ISNUMBER(J376)),AVERAGE(#REF!,J376),IF(ISNUMBER(#REF!),#REF!,IF(ISNUMBER(J376),J376,"")))</f>
        <v/>
      </c>
    </row>
    <row r="377" spans="10:15" ht="15" x14ac:dyDescent="0.25">
      <c r="J377" s="22"/>
      <c r="K377" s="30"/>
      <c r="L377" s="30"/>
      <c r="N377" s="32"/>
      <c r="O377" s="13" t="str">
        <f>IF(AND(ISNUMBER(#REF!),ISNUMBER(J377)),AVERAGE(#REF!,J377),IF(ISNUMBER(#REF!),#REF!,IF(ISNUMBER(J377),J377,"")))</f>
        <v/>
      </c>
    </row>
    <row r="378" spans="10:15" ht="15" x14ac:dyDescent="0.25">
      <c r="J378" s="22"/>
      <c r="K378" s="30"/>
      <c r="L378" s="30"/>
      <c r="N378" s="32"/>
      <c r="O378" s="13" t="str">
        <f>IF(AND(ISNUMBER(#REF!),ISNUMBER(J378)),AVERAGE(#REF!,J378),IF(ISNUMBER(#REF!),#REF!,IF(ISNUMBER(J378),J378,"")))</f>
        <v/>
      </c>
    </row>
    <row r="379" spans="10:15" ht="15" x14ac:dyDescent="0.25">
      <c r="J379" s="22"/>
      <c r="K379" s="30"/>
      <c r="L379" s="30"/>
      <c r="N379" s="32"/>
      <c r="O379" s="13" t="str">
        <f>IF(AND(ISNUMBER(#REF!),ISNUMBER(J379)),AVERAGE(#REF!,J379),IF(ISNUMBER(#REF!),#REF!,IF(ISNUMBER(J379),J379,"")))</f>
        <v/>
      </c>
    </row>
    <row r="380" spans="10:15" ht="15" x14ac:dyDescent="0.25">
      <c r="J380" s="22"/>
      <c r="K380" s="30"/>
      <c r="L380" s="30"/>
      <c r="N380" s="32"/>
      <c r="O380" s="13" t="str">
        <f>IF(AND(ISNUMBER(#REF!),ISNUMBER(J380)),AVERAGE(#REF!,J380),IF(ISNUMBER(#REF!),#REF!,IF(ISNUMBER(J380),J380,"")))</f>
        <v/>
      </c>
    </row>
    <row r="381" spans="10:15" ht="15" x14ac:dyDescent="0.25">
      <c r="J381" s="22"/>
      <c r="K381" s="30"/>
      <c r="L381" s="30"/>
      <c r="N381" s="32"/>
      <c r="O381" s="13" t="str">
        <f>IF(AND(ISNUMBER(#REF!),ISNUMBER(J381)),AVERAGE(#REF!,J381),IF(ISNUMBER(#REF!),#REF!,IF(ISNUMBER(J381),J381,"")))</f>
        <v/>
      </c>
    </row>
    <row r="382" spans="10:15" ht="15" x14ac:dyDescent="0.25">
      <c r="J382" s="22"/>
      <c r="K382" s="30"/>
      <c r="L382" s="30"/>
      <c r="N382" s="32"/>
      <c r="O382" s="13" t="str">
        <f>IF(AND(ISNUMBER(#REF!),ISNUMBER(J382)),AVERAGE(#REF!,J382),IF(ISNUMBER(#REF!),#REF!,IF(ISNUMBER(J382),J382,"")))</f>
        <v/>
      </c>
    </row>
    <row r="383" spans="10:15" ht="15" x14ac:dyDescent="0.25">
      <c r="J383" s="22"/>
      <c r="K383" s="30"/>
      <c r="L383" s="30"/>
      <c r="N383" s="32"/>
      <c r="O383" s="13" t="str">
        <f>IF(AND(ISNUMBER(#REF!),ISNUMBER(J383)),AVERAGE(#REF!,J383),IF(ISNUMBER(#REF!),#REF!,IF(ISNUMBER(J383),J383,"")))</f>
        <v/>
      </c>
    </row>
    <row r="384" spans="10:15" ht="15" x14ac:dyDescent="0.25">
      <c r="J384" s="22"/>
      <c r="K384" s="30"/>
      <c r="L384" s="30"/>
      <c r="N384" s="32"/>
      <c r="O384" s="13" t="str">
        <f>IF(AND(ISNUMBER(#REF!),ISNUMBER(J384)),AVERAGE(#REF!,J384),IF(ISNUMBER(#REF!),#REF!,IF(ISNUMBER(J384),J384,"")))</f>
        <v/>
      </c>
    </row>
    <row r="385" spans="10:15" ht="15" x14ac:dyDescent="0.25">
      <c r="J385" s="22"/>
      <c r="K385" s="30"/>
      <c r="L385" s="30"/>
      <c r="N385" s="32"/>
      <c r="O385" s="13" t="str">
        <f>IF(AND(ISNUMBER(#REF!),ISNUMBER(J385)),AVERAGE(#REF!,J385),IF(ISNUMBER(#REF!),#REF!,IF(ISNUMBER(J385),J385,"")))</f>
        <v/>
      </c>
    </row>
    <row r="386" spans="10:15" ht="15" x14ac:dyDescent="0.25">
      <c r="J386" s="22"/>
      <c r="K386" s="30"/>
      <c r="L386" s="30"/>
      <c r="N386" s="32"/>
      <c r="O386" s="13" t="str">
        <f>IF(AND(ISNUMBER(#REF!),ISNUMBER(J386)),AVERAGE(#REF!,J386),IF(ISNUMBER(#REF!),#REF!,IF(ISNUMBER(J386),J386,"")))</f>
        <v/>
      </c>
    </row>
    <row r="387" spans="10:15" ht="15" x14ac:dyDescent="0.25">
      <c r="J387" s="22"/>
      <c r="K387" s="30"/>
      <c r="L387" s="30"/>
      <c r="N387" s="32"/>
      <c r="O387" s="13" t="str">
        <f>IF(AND(ISNUMBER(#REF!),ISNUMBER(J387)),AVERAGE(#REF!,J387),IF(ISNUMBER(#REF!),#REF!,IF(ISNUMBER(J387),J387,"")))</f>
        <v/>
      </c>
    </row>
    <row r="388" spans="10:15" ht="15" x14ac:dyDescent="0.25">
      <c r="J388" s="22"/>
      <c r="K388" s="30"/>
      <c r="L388" s="30"/>
      <c r="N388" s="32"/>
      <c r="O388" s="13" t="str">
        <f>IF(AND(ISNUMBER(#REF!),ISNUMBER(J388)),AVERAGE(#REF!,J388),IF(ISNUMBER(#REF!),#REF!,IF(ISNUMBER(J388),J388,"")))</f>
        <v/>
      </c>
    </row>
    <row r="389" spans="10:15" ht="15" x14ac:dyDescent="0.25">
      <c r="J389" s="22"/>
      <c r="K389" s="30"/>
      <c r="L389" s="30"/>
      <c r="N389" s="32"/>
      <c r="O389" s="13" t="str">
        <f>IF(AND(ISNUMBER(#REF!),ISNUMBER(J389)),AVERAGE(#REF!,J389),IF(ISNUMBER(#REF!),#REF!,IF(ISNUMBER(J389),J389,"")))</f>
        <v/>
      </c>
    </row>
    <row r="390" spans="10:15" ht="15" x14ac:dyDescent="0.25">
      <c r="J390" s="22"/>
      <c r="K390" s="30"/>
      <c r="L390" s="30"/>
      <c r="N390" s="32"/>
      <c r="O390" s="13" t="str">
        <f>IF(AND(ISNUMBER(#REF!),ISNUMBER(J390)),AVERAGE(#REF!,J390),IF(ISNUMBER(#REF!),#REF!,IF(ISNUMBER(J390),J390,"")))</f>
        <v/>
      </c>
    </row>
    <row r="391" spans="10:15" ht="15" x14ac:dyDescent="0.25">
      <c r="J391" s="22"/>
      <c r="K391" s="30"/>
      <c r="L391" s="30"/>
      <c r="N391" s="32"/>
      <c r="O391" s="13" t="str">
        <f>IF(AND(ISNUMBER(#REF!),ISNUMBER(J391)),AVERAGE(#REF!,J391),IF(ISNUMBER(#REF!),#REF!,IF(ISNUMBER(J391),J391,"")))</f>
        <v/>
      </c>
    </row>
    <row r="392" spans="10:15" ht="15" x14ac:dyDescent="0.25">
      <c r="J392" s="22"/>
      <c r="K392" s="30"/>
      <c r="L392" s="30"/>
      <c r="N392" s="32"/>
      <c r="O392" s="13" t="str">
        <f>IF(AND(ISNUMBER(#REF!),ISNUMBER(J392)),AVERAGE(#REF!,J392),IF(ISNUMBER(#REF!),#REF!,IF(ISNUMBER(J392),J392,"")))</f>
        <v/>
      </c>
    </row>
    <row r="393" spans="10:15" ht="15" x14ac:dyDescent="0.25">
      <c r="J393" s="22"/>
      <c r="K393" s="30"/>
      <c r="L393" s="30"/>
      <c r="N393" s="32"/>
      <c r="O393" s="13" t="str">
        <f>IF(AND(ISNUMBER(#REF!),ISNUMBER(J393)),AVERAGE(#REF!,J393),IF(ISNUMBER(#REF!),#REF!,IF(ISNUMBER(J393),J393,"")))</f>
        <v/>
      </c>
    </row>
    <row r="394" spans="10:15" ht="15" x14ac:dyDescent="0.25">
      <c r="J394" s="22"/>
      <c r="K394" s="30"/>
      <c r="L394" s="30"/>
      <c r="N394" s="32"/>
      <c r="O394" s="13" t="str">
        <f>IF(AND(ISNUMBER(#REF!),ISNUMBER(J394)),AVERAGE(#REF!,J394),IF(ISNUMBER(#REF!),#REF!,IF(ISNUMBER(J394),J394,"")))</f>
        <v/>
      </c>
    </row>
    <row r="395" spans="10:15" ht="15" x14ac:dyDescent="0.25">
      <c r="J395" s="22"/>
      <c r="K395" s="30"/>
      <c r="L395" s="30"/>
      <c r="N395" s="32"/>
      <c r="O395" s="13" t="str">
        <f>IF(AND(ISNUMBER(#REF!),ISNUMBER(J395)),AVERAGE(#REF!,J395),IF(ISNUMBER(#REF!),#REF!,IF(ISNUMBER(J395),J395,"")))</f>
        <v/>
      </c>
    </row>
    <row r="396" spans="10:15" ht="15" x14ac:dyDescent="0.25">
      <c r="J396" s="22"/>
      <c r="K396" s="30"/>
      <c r="L396" s="30"/>
      <c r="N396" s="32"/>
      <c r="O396" s="13" t="str">
        <f>IF(AND(ISNUMBER(#REF!),ISNUMBER(J396)),AVERAGE(#REF!,J396),IF(ISNUMBER(#REF!),#REF!,IF(ISNUMBER(J396),J396,"")))</f>
        <v/>
      </c>
    </row>
    <row r="397" spans="10:15" ht="15" x14ac:dyDescent="0.25">
      <c r="J397" s="22"/>
      <c r="K397" s="30"/>
      <c r="L397" s="30"/>
      <c r="N397" s="32"/>
      <c r="O397" s="13" t="str">
        <f>IF(AND(ISNUMBER(#REF!),ISNUMBER(J397)),AVERAGE(#REF!,J397),IF(ISNUMBER(#REF!),#REF!,IF(ISNUMBER(J397),J397,"")))</f>
        <v/>
      </c>
    </row>
    <row r="398" spans="10:15" ht="15" x14ac:dyDescent="0.25">
      <c r="J398" s="22"/>
      <c r="K398" s="30"/>
      <c r="L398" s="30"/>
      <c r="N398" s="32"/>
      <c r="O398" s="13" t="str">
        <f>IF(AND(ISNUMBER(#REF!),ISNUMBER(J398)),AVERAGE(#REF!,J398),IF(ISNUMBER(#REF!),#REF!,IF(ISNUMBER(J398),J398,"")))</f>
        <v/>
      </c>
    </row>
    <row r="399" spans="10:15" ht="15" x14ac:dyDescent="0.25">
      <c r="J399" s="22"/>
      <c r="K399" s="30"/>
      <c r="L399" s="30"/>
      <c r="N399" s="32"/>
      <c r="O399" s="13" t="str">
        <f>IF(AND(ISNUMBER(#REF!),ISNUMBER(J399)),AVERAGE(#REF!,J399),IF(ISNUMBER(#REF!),#REF!,IF(ISNUMBER(J399),J399,"")))</f>
        <v/>
      </c>
    </row>
    <row r="400" spans="10:15" ht="14.45" customHeight="1" x14ac:dyDescent="0.25">
      <c r="J400" s="22"/>
      <c r="K400" s="30"/>
      <c r="L400" s="30"/>
      <c r="N400" s="32"/>
      <c r="O400" s="13" t="str">
        <f>IF(AND(ISNUMBER(#REF!),ISNUMBER(J400)),AVERAGE(#REF!,J400),IF(ISNUMBER(#REF!),#REF!,IF(ISNUMBER(J400),J400,"")))</f>
        <v/>
      </c>
    </row>
    <row r="401" spans="10:15" ht="14.45" customHeight="1" x14ac:dyDescent="0.25">
      <c r="J401" s="22"/>
      <c r="K401" s="30"/>
      <c r="L401" s="30"/>
      <c r="N401" s="32"/>
      <c r="O401" s="13" t="str">
        <f>IF(AND(ISNUMBER(#REF!),ISNUMBER(J401)),AVERAGE(#REF!,J401),IF(ISNUMBER(#REF!),#REF!,IF(ISNUMBER(J401),J401,"")))</f>
        <v/>
      </c>
    </row>
    <row r="402" spans="10:15" ht="14.45" customHeight="1" x14ac:dyDescent="0.25">
      <c r="J402" s="22"/>
      <c r="K402" s="30"/>
      <c r="L402" s="30"/>
    </row>
  </sheetData>
  <autoFilter ref="A1:T398" xr:uid="{00000000-0009-0000-0000-000002000000}">
    <sortState xmlns:xlrd2="http://schemas.microsoft.com/office/spreadsheetml/2017/richdata2" ref="A2:T398">
      <sortCondition ref="A1:A398"/>
    </sortState>
  </autoFilter>
  <sortState xmlns:xlrd2="http://schemas.microsoft.com/office/spreadsheetml/2017/richdata2" ref="A2:P401">
    <sortCondition ref="A2:A401"/>
  </sortState>
  <dataValidations count="3">
    <dataValidation type="list" allowBlank="1" showDropDown="1" showInputMessage="1" showErrorMessage="1" errorTitle="Neplatná hodnota" error="Vyber FIX, SPOT, FIX/SPOT alebo REGULOVANÉ." sqref="I2:I361" xr:uid="{00000000-0002-0000-0200-000002000000}">
      <formula1>"FIX,SPOT,FIX/SPOT,REGULOVANÉ,REGULOVANE"</formula1>
    </dataValidation>
    <dataValidation type="list" allowBlank="1" showInputMessage="1" showErrorMessage="1" errorTitle="Neplatná hodnota" error="Zadajte NN alebo VN." promptTitle="Napäťová úroveň" prompt="Vyberte: NN (0,4 kV) alebo VN (napr. 22 kV)." sqref="T2:T1048576" xr:uid="{00000000-0002-0000-0200-000000000000}">
      <formula1>"NN,VN"</formula1>
    </dataValidation>
    <dataValidation type="list" allowBlank="1" showInputMessage="1" showErrorMessage="1" errorTitle="Neplatná hodnota" error="Zadajte jednu z možností: FIX, SPOT, FIX/SPOT alebo REGULOVANÉ." promptTitle="Režim cenotvorby" prompt="Vyberte: FIX (100% P_FIX), SPOT (OKTE + K), FIX/SPOT (70% P_FIX + 30% (OKTE + K)), REGULOVANÉ (C_ÚRSO)." sqref="I2:I1048576" xr:uid="{00000000-0002-0000-0200-000001000000}">
      <formula1>"FIX,SPOT,FIX/SPOT,REGULOVANÉ"</formula1>
    </dataValidation>
  </dataValidations>
  <pageMargins left="0.75" right="0.75" top="1" bottom="1" header="0.5" footer="0.5"/>
  <pageSetup paperSize="9"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4"/>
  <sheetViews>
    <sheetView workbookViewId="0"/>
  </sheetViews>
  <sheetFormatPr defaultRowHeight="15" x14ac:dyDescent="0.25"/>
  <sheetData>
    <row r="1" spans="1:4" x14ac:dyDescent="0.25">
      <c r="A1" t="s">
        <v>9</v>
      </c>
      <c r="B1" t="s">
        <v>847</v>
      </c>
      <c r="C1" t="s">
        <v>44</v>
      </c>
      <c r="D1" t="s">
        <v>848</v>
      </c>
    </row>
    <row r="2" spans="1:4" x14ac:dyDescent="0.25">
      <c r="A2" t="s">
        <v>8</v>
      </c>
      <c r="B2" t="s">
        <v>849</v>
      </c>
      <c r="C2" t="s">
        <v>134</v>
      </c>
      <c r="D2" t="s">
        <v>7</v>
      </c>
    </row>
    <row r="3" spans="1:4" x14ac:dyDescent="0.25">
      <c r="A3" t="s">
        <v>850</v>
      </c>
      <c r="B3" t="s">
        <v>851</v>
      </c>
      <c r="D3" t="s">
        <v>852</v>
      </c>
    </row>
    <row r="4" spans="1:4" x14ac:dyDescent="0.25">
      <c r="A4" t="s">
        <v>10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44"/>
  <sheetViews>
    <sheetView workbookViewId="0">
      <selection activeCell="E30" sqref="E30"/>
    </sheetView>
  </sheetViews>
  <sheetFormatPr defaultRowHeight="15" x14ac:dyDescent="0.25"/>
  <cols>
    <col min="1" max="1" width="53.140625" customWidth="1"/>
    <col min="2" max="2" width="20.5703125" customWidth="1"/>
    <col min="3" max="3" width="20.140625" customWidth="1"/>
    <col min="4" max="4" width="18.85546875" customWidth="1"/>
  </cols>
  <sheetData>
    <row r="1" spans="1:1" x14ac:dyDescent="0.25">
      <c r="A1" s="106" t="s">
        <v>853</v>
      </c>
    </row>
    <row r="2" spans="1:1" x14ac:dyDescent="0.25">
      <c r="A2" t="s">
        <v>854</v>
      </c>
    </row>
    <row r="3" spans="1:1" x14ac:dyDescent="0.25">
      <c r="A3" t="s">
        <v>855</v>
      </c>
    </row>
    <row r="5" spans="1:1" x14ac:dyDescent="0.25">
      <c r="A5" s="106" t="s">
        <v>856</v>
      </c>
    </row>
    <row r="6" spans="1:1" x14ac:dyDescent="0.25">
      <c r="A6" t="s">
        <v>857</v>
      </c>
    </row>
    <row r="7" spans="1:1" x14ac:dyDescent="0.25">
      <c r="A7" t="s">
        <v>858</v>
      </c>
    </row>
    <row r="8" spans="1:1" x14ac:dyDescent="0.25">
      <c r="A8" t="s">
        <v>859</v>
      </c>
    </row>
    <row r="10" spans="1:1" x14ac:dyDescent="0.25">
      <c r="A10" s="106" t="s">
        <v>860</v>
      </c>
    </row>
    <row r="11" spans="1:1" x14ac:dyDescent="0.25">
      <c r="A11" t="s">
        <v>861</v>
      </c>
    </row>
    <row r="12" spans="1:1" x14ac:dyDescent="0.25">
      <c r="A12" t="s">
        <v>862</v>
      </c>
    </row>
    <row r="13" spans="1:1" x14ac:dyDescent="0.25">
      <c r="A13" t="s">
        <v>863</v>
      </c>
    </row>
    <row r="14" spans="1:1" x14ac:dyDescent="0.25">
      <c r="A14" t="s">
        <v>864</v>
      </c>
    </row>
    <row r="16" spans="1:1" x14ac:dyDescent="0.25">
      <c r="A16" s="106" t="s">
        <v>865</v>
      </c>
    </row>
    <row r="17" spans="1:1" x14ac:dyDescent="0.25">
      <c r="A17" t="s">
        <v>866</v>
      </c>
    </row>
    <row r="18" spans="1:1" x14ac:dyDescent="0.25">
      <c r="A18" t="s">
        <v>867</v>
      </c>
    </row>
    <row r="20" spans="1:1" x14ac:dyDescent="0.25">
      <c r="A20" s="106" t="s">
        <v>868</v>
      </c>
    </row>
    <row r="21" spans="1:1" x14ac:dyDescent="0.25">
      <c r="A21" t="s">
        <v>869</v>
      </c>
    </row>
    <row r="22" spans="1:1" x14ac:dyDescent="0.25">
      <c r="A22" t="s">
        <v>870</v>
      </c>
    </row>
    <row r="23" spans="1:1" x14ac:dyDescent="0.25">
      <c r="A23" t="s">
        <v>871</v>
      </c>
    </row>
    <row r="24" spans="1:1" x14ac:dyDescent="0.25">
      <c r="A24" t="s">
        <v>872</v>
      </c>
    </row>
    <row r="26" spans="1:1" x14ac:dyDescent="0.25">
      <c r="A26" s="106" t="s">
        <v>873</v>
      </c>
    </row>
    <row r="27" spans="1:1" x14ac:dyDescent="0.25">
      <c r="A27" t="s">
        <v>874</v>
      </c>
    </row>
    <row r="28" spans="1:1" x14ac:dyDescent="0.25">
      <c r="A28" t="s">
        <v>875</v>
      </c>
    </row>
    <row r="29" spans="1:1" x14ac:dyDescent="0.25">
      <c r="A29" t="s">
        <v>876</v>
      </c>
    </row>
    <row r="30" spans="1:1" x14ac:dyDescent="0.25">
      <c r="A30" t="s">
        <v>877</v>
      </c>
    </row>
    <row r="32" spans="1:1" x14ac:dyDescent="0.25">
      <c r="A32" s="106" t="s">
        <v>878</v>
      </c>
    </row>
    <row r="33" spans="1:4" x14ac:dyDescent="0.25">
      <c r="A33" t="s">
        <v>879</v>
      </c>
    </row>
    <row r="34" spans="1:4" x14ac:dyDescent="0.25">
      <c r="A34" t="s">
        <v>880</v>
      </c>
    </row>
    <row r="35" spans="1:4" x14ac:dyDescent="0.25">
      <c r="A35" t="s">
        <v>881</v>
      </c>
    </row>
    <row r="37" spans="1:4" ht="30" customHeight="1" x14ac:dyDescent="0.25">
      <c r="A37" s="107" t="s">
        <v>882</v>
      </c>
      <c r="B37" s="107" t="s">
        <v>883</v>
      </c>
      <c r="C37" s="107" t="s">
        <v>884</v>
      </c>
      <c r="D37" s="107" t="s">
        <v>885</v>
      </c>
    </row>
    <row r="38" spans="1:4" ht="120" customHeight="1" x14ac:dyDescent="0.25">
      <c r="A38" s="108" t="s">
        <v>886</v>
      </c>
      <c r="B38" s="109" t="s">
        <v>887</v>
      </c>
      <c r="C38" s="109" t="s">
        <v>888</v>
      </c>
      <c r="D38" s="109" t="s">
        <v>889</v>
      </c>
    </row>
    <row r="39" spans="1:4" ht="60" customHeight="1" x14ac:dyDescent="0.25">
      <c r="A39" s="108" t="s">
        <v>890</v>
      </c>
      <c r="B39" s="109" t="s">
        <v>887</v>
      </c>
      <c r="C39" s="109" t="s">
        <v>891</v>
      </c>
      <c r="D39" s="109" t="s">
        <v>892</v>
      </c>
    </row>
    <row r="40" spans="1:4" ht="60" customHeight="1" x14ac:dyDescent="0.25">
      <c r="A40" s="108" t="s">
        <v>893</v>
      </c>
      <c r="B40" s="109" t="s">
        <v>887</v>
      </c>
      <c r="C40" s="109" t="s">
        <v>894</v>
      </c>
      <c r="D40" s="109" t="s">
        <v>895</v>
      </c>
    </row>
    <row r="41" spans="1:4" ht="75" customHeight="1" x14ac:dyDescent="0.25">
      <c r="A41" s="108" t="s">
        <v>896</v>
      </c>
      <c r="B41" s="109" t="s">
        <v>887</v>
      </c>
      <c r="C41" s="109" t="s">
        <v>897</v>
      </c>
      <c r="D41" s="109" t="s">
        <v>898</v>
      </c>
    </row>
    <row r="43" spans="1:4" x14ac:dyDescent="0.25">
      <c r="A43" t="s">
        <v>899</v>
      </c>
    </row>
    <row r="44" spans="1:4" x14ac:dyDescent="0.25">
      <c r="A44" t="s">
        <v>900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0"/>
  <sheetViews>
    <sheetView topLeftCell="A5" workbookViewId="0"/>
  </sheetViews>
  <sheetFormatPr defaultRowHeight="15" x14ac:dyDescent="0.25"/>
  <cols>
    <col min="1" max="1" width="140" customWidth="1"/>
  </cols>
  <sheetData>
    <row r="1" spans="1:1" ht="18.75" customHeight="1" x14ac:dyDescent="0.3">
      <c r="A1" s="2" t="s">
        <v>901</v>
      </c>
    </row>
    <row r="2" spans="1:1" x14ac:dyDescent="0.25">
      <c r="A2" s="3"/>
    </row>
    <row r="3" spans="1:1" ht="60" customHeight="1" x14ac:dyDescent="0.25">
      <c r="A3" s="3" t="s">
        <v>902</v>
      </c>
    </row>
    <row r="4" spans="1:1" x14ac:dyDescent="0.25">
      <c r="A4" s="3"/>
    </row>
    <row r="5" spans="1:1" ht="60" customHeight="1" x14ac:dyDescent="0.25">
      <c r="A5" s="3" t="s">
        <v>903</v>
      </c>
    </row>
    <row r="6" spans="1:1" x14ac:dyDescent="0.25">
      <c r="A6" s="3"/>
    </row>
    <row r="7" spans="1:1" ht="45" customHeight="1" x14ac:dyDescent="0.25">
      <c r="A7" s="3" t="s">
        <v>904</v>
      </c>
    </row>
    <row r="8" spans="1:1" x14ac:dyDescent="0.25">
      <c r="A8" s="3"/>
    </row>
    <row r="9" spans="1:1" ht="45" customHeight="1" x14ac:dyDescent="0.25">
      <c r="A9" s="3" t="s">
        <v>905</v>
      </c>
    </row>
    <row r="10" spans="1:1" x14ac:dyDescent="0.25">
      <c r="A10" s="3"/>
    </row>
    <row r="11" spans="1:1" ht="30" customHeight="1" x14ac:dyDescent="0.25">
      <c r="A11" s="3" t="s">
        <v>906</v>
      </c>
    </row>
    <row r="12" spans="1:1" x14ac:dyDescent="0.25">
      <c r="A12" s="3"/>
    </row>
    <row r="13" spans="1:1" ht="45" customHeight="1" x14ac:dyDescent="0.25">
      <c r="A13" s="3" t="s">
        <v>907</v>
      </c>
    </row>
    <row r="14" spans="1:1" x14ac:dyDescent="0.25">
      <c r="A14" s="3"/>
    </row>
    <row r="15" spans="1:1" ht="45" customHeight="1" x14ac:dyDescent="0.25">
      <c r="A15" s="3" t="s">
        <v>908</v>
      </c>
    </row>
    <row r="16" spans="1:1" x14ac:dyDescent="0.25">
      <c r="A16" s="3"/>
    </row>
    <row r="17" spans="1:1" ht="45" customHeight="1" x14ac:dyDescent="0.25">
      <c r="A17" s="3" t="s">
        <v>909</v>
      </c>
    </row>
    <row r="19" spans="1:1" x14ac:dyDescent="0.25">
      <c r="A19" t="s">
        <v>910</v>
      </c>
    </row>
    <row r="20" spans="1:1" x14ac:dyDescent="0.25">
      <c r="A20" t="s">
        <v>911</v>
      </c>
    </row>
  </sheetData>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b92761a-bd41-452d-9f89-a7e446d681c6" xsi:nil="true"/>
    <lcf76f155ced4ddcb4097134ff3c332f xmlns="c58faaa4-c664-42fb-9b04-e9c7348b8ef9">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BBA2C2EA82A03041871D0EB8DEE3DCD8" ma:contentTypeVersion="13" ma:contentTypeDescription="Umožňuje vytvoriť nový dokument." ma:contentTypeScope="" ma:versionID="29b41fd4a66f156e48f37c21c9bddb0e">
  <xsd:schema xmlns:xsd="http://www.w3.org/2001/XMLSchema" xmlns:xs="http://www.w3.org/2001/XMLSchema" xmlns:p="http://schemas.microsoft.com/office/2006/metadata/properties" xmlns:ns2="c58faaa4-c664-42fb-9b04-e9c7348b8ef9" xmlns:ns3="7b92761a-bd41-452d-9f89-a7e446d681c6" targetNamespace="http://schemas.microsoft.com/office/2006/metadata/properties" ma:root="true" ma:fieldsID="e3d76d27e09d82bdeb0fc7590d9c081e" ns2:_="" ns3:_="">
    <xsd:import namespace="c58faaa4-c664-42fb-9b04-e9c7348b8ef9"/>
    <xsd:import namespace="7b92761a-bd41-452d-9f89-a7e446d681c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8faaa4-c664-42fb-9b04-e9c7348b8e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Značky obrázka" ma:readOnly="false" ma:fieldId="{5cf76f15-5ced-4ddc-b409-7134ff3c332f}" ma:taxonomyMulti="true" ma:sspId="5ed86232-ae87-4f5b-b4be-63d4912592e0"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92761a-bd41-452d-9f89-a7e446d681c6"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6533fa8e-bbd2-4f9e-9b08-f3d04cfc50e1}" ma:internalName="TaxCatchAll" ma:showField="CatchAllData" ma:web="7b92761a-bd41-452d-9f89-a7e446d681c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ED60ED-E640-48E3-A385-E426E00CCAE6}">
  <ds:schemaRefs>
    <ds:schemaRef ds:uri="http://schemas.microsoft.com/office/2006/metadata/properties"/>
    <ds:schemaRef ds:uri="http://schemas.microsoft.com/office/infopath/2007/PartnerControls"/>
    <ds:schemaRef ds:uri="7b92761a-bd41-452d-9f89-a7e446d681c6"/>
    <ds:schemaRef ds:uri="c58faaa4-c664-42fb-9b04-e9c7348b8ef9"/>
  </ds:schemaRefs>
</ds:datastoreItem>
</file>

<file path=customXml/itemProps2.xml><?xml version="1.0" encoding="utf-8"?>
<ds:datastoreItem xmlns:ds="http://schemas.openxmlformats.org/officeDocument/2006/customXml" ds:itemID="{2D558904-5B88-4FC2-A5DB-1668E78A6B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8faaa4-c664-42fb-9b04-e9c7348b8ef9"/>
    <ds:schemaRef ds:uri="7b92761a-bd41-452d-9f89-a7e446d681c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F66186A-D443-492C-A94F-7656A87CB06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6</vt:i4>
      </vt:variant>
    </vt:vector>
  </HeadingPairs>
  <TitlesOfParts>
    <vt:vector size="6" baseType="lpstr">
      <vt:lpstr>Ponuka dodávateľa</vt:lpstr>
      <vt:lpstr>Pokyny_pre_uchádzača</vt:lpstr>
      <vt:lpstr>Zoznam odberných miest</vt:lpstr>
      <vt:lpstr>Zoznamy</vt:lpstr>
      <vt:lpstr>Pokyny pre uchádzača</vt:lpstr>
      <vt:lpstr>Metodika výpočtu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Birošová, Eva</cp:lastModifiedBy>
  <cp:revision/>
  <cp:lastPrinted>2025-11-21T11:11:46Z</cp:lastPrinted>
  <dcterms:created xsi:type="dcterms:W3CDTF">2025-10-20T09:52:06Z</dcterms:created>
  <dcterms:modified xsi:type="dcterms:W3CDTF">2025-11-28T09:35:15Z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0x010100BBA2C2EA82A03041871D0EB8DEE3DCD8</vt:lpwstr>
  </property>
  <property fmtid="{D5CDD505-2E9C-101B-9397-08002B2CF9AE}" pid="3" name="MediaServiceImageTags">
    <vt:lpwstr/>
  </property>
</Properties>
</file>